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AdrianaMa\Google Drive\2. AulaPlaneta\10 - 11\EDICIÓN\MA_10_03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9200" windowHeight="8952"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K45" i="2" l="1"/>
  <c r="J21" i="2"/>
  <c r="I21" i="2"/>
  <c r="H21" i="2"/>
  <c r="D18" i="2"/>
  <c r="D17" i="2"/>
  <c r="D7" i="2"/>
  <c r="D5" i="2"/>
  <c r="C108" i="1"/>
  <c r="C107" i="1"/>
  <c r="C106" i="1"/>
  <c r="C105" i="1"/>
  <c r="C104" i="1"/>
  <c r="C103" i="1"/>
  <c r="C102" i="1"/>
  <c r="C101" i="1"/>
  <c r="C100" i="1"/>
  <c r="C99" i="1"/>
  <c r="C98" i="1"/>
  <c r="C97" i="1"/>
  <c r="C96" i="1"/>
  <c r="C95" i="1"/>
  <c r="C94" i="1"/>
  <c r="C93" i="1"/>
  <c r="C92" i="1"/>
  <c r="C91" i="1"/>
  <c r="C90" i="1"/>
  <c r="C89" i="1"/>
  <c r="C88" i="1"/>
  <c r="C87" i="1"/>
  <c r="C86" i="1"/>
  <c r="C85" i="1"/>
  <c r="C84" i="1"/>
  <c r="C83" i="1"/>
  <c r="C82" i="1"/>
  <c r="C81" i="1"/>
  <c r="C80" i="1"/>
  <c r="C79" i="1"/>
  <c r="C78" i="1"/>
  <c r="C77" i="1"/>
  <c r="C76" i="1"/>
  <c r="C75" i="1"/>
  <c r="C74" i="1"/>
  <c r="C73" i="1"/>
  <c r="C72" i="1"/>
  <c r="C71" i="1"/>
  <c r="C70" i="1"/>
  <c r="C69" i="1"/>
  <c r="C68" i="1"/>
  <c r="C67" i="1"/>
  <c r="C66" i="1"/>
  <c r="C65" i="1"/>
  <c r="C64" i="1"/>
  <c r="C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12" i="1" l="1"/>
  <c r="H11" i="1"/>
  <c r="F11" i="1"/>
  <c r="G11" i="1" s="1"/>
  <c r="H10" i="1"/>
  <c r="A13" i="1"/>
  <c r="F10" i="1"/>
  <c r="G10" i="1" s="1"/>
  <c r="F13" i="1" l="1"/>
  <c r="G13" i="1" s="1"/>
  <c r="H13" i="1"/>
  <c r="A14" i="1"/>
  <c r="H14" i="1" l="1"/>
  <c r="F14" i="1"/>
  <c r="G14" i="1" s="1"/>
  <c r="A15" i="1"/>
  <c r="F15" i="1" l="1"/>
  <c r="G15" i="1" s="1"/>
  <c r="H15" i="1"/>
  <c r="A16" i="1"/>
  <c r="H16" i="1" l="1"/>
  <c r="F16" i="1"/>
  <c r="G16" i="1" s="1"/>
  <c r="A17" i="1"/>
  <c r="F17" i="1" l="1"/>
  <c r="G17" i="1" s="1"/>
  <c r="H17" i="1"/>
  <c r="A18" i="1"/>
  <c r="H18" i="1" l="1"/>
  <c r="F18" i="1"/>
  <c r="G18" i="1" s="1"/>
  <c r="A19" i="1"/>
  <c r="F19" i="1" l="1"/>
  <c r="G19" i="1" s="1"/>
  <c r="H19" i="1"/>
  <c r="A20" i="1"/>
  <c r="H20" i="1" l="1"/>
  <c r="F20" i="1"/>
  <c r="G20" i="1" s="1"/>
  <c r="A21" i="1"/>
  <c r="F21" i="1" l="1"/>
  <c r="G21" i="1" s="1"/>
  <c r="H21" i="1"/>
  <c r="A22" i="1"/>
  <c r="H22" i="1" l="1"/>
  <c r="F22" i="1"/>
  <c r="G22" i="1" s="1"/>
  <c r="A23" i="1"/>
  <c r="F23" i="1" l="1"/>
  <c r="G23" i="1" s="1"/>
  <c r="H23" i="1"/>
  <c r="A24" i="1"/>
  <c r="H24" i="1" l="1"/>
  <c r="F24" i="1"/>
  <c r="G24" i="1" s="1"/>
  <c r="A25" i="1"/>
  <c r="F25" i="1" l="1"/>
  <c r="G25" i="1" s="1"/>
  <c r="H25" i="1"/>
  <c r="A26" i="1"/>
  <c r="H26" i="1" l="1"/>
  <c r="F26" i="1"/>
  <c r="G26" i="1" s="1"/>
  <c r="A27" i="1"/>
  <c r="F27" i="1" l="1"/>
  <c r="G27" i="1" s="1"/>
  <c r="H27" i="1"/>
  <c r="A28" i="1"/>
  <c r="H28" i="1" l="1"/>
  <c r="F28" i="1"/>
  <c r="G28" i="1" s="1"/>
  <c r="A29" i="1"/>
  <c r="F29" i="1" l="1"/>
  <c r="G29" i="1" s="1"/>
  <c r="H29" i="1"/>
  <c r="A30" i="1"/>
  <c r="H30" i="1" l="1"/>
  <c r="F30" i="1"/>
  <c r="G30" i="1" s="1"/>
  <c r="A31" i="1"/>
  <c r="F31" i="1" l="1"/>
  <c r="G31" i="1" s="1"/>
  <c r="H31" i="1"/>
  <c r="A32" i="1"/>
  <c r="F32" i="1" l="1"/>
  <c r="G32" i="1" s="1"/>
  <c r="H32" i="1"/>
  <c r="A33" i="1"/>
  <c r="F33" i="1" l="1"/>
  <c r="G33" i="1" s="1"/>
  <c r="H33" i="1"/>
  <c r="A34" i="1"/>
  <c r="F34" i="1" l="1"/>
  <c r="G34" i="1" s="1"/>
  <c r="H34" i="1"/>
  <c r="A35" i="1"/>
  <c r="F35" i="1" l="1"/>
  <c r="G35" i="1" s="1"/>
  <c r="H35" i="1"/>
  <c r="A36" i="1"/>
  <c r="F36" i="1" l="1"/>
  <c r="G36" i="1" s="1"/>
  <c r="H36" i="1"/>
  <c r="A37" i="1"/>
  <c r="F37" i="1" l="1"/>
  <c r="G37" i="1" s="1"/>
  <c r="H37" i="1"/>
  <c r="A38" i="1"/>
  <c r="F38" i="1" l="1"/>
  <c r="G38" i="1" s="1"/>
  <c r="H38" i="1"/>
  <c r="A39" i="1"/>
  <c r="F39" i="1" l="1"/>
  <c r="G39" i="1" s="1"/>
  <c r="H39" i="1"/>
  <c r="A40" i="1"/>
  <c r="F40" i="1" l="1"/>
  <c r="G40" i="1" s="1"/>
  <c r="H40" i="1"/>
  <c r="A41" i="1"/>
  <c r="F41" i="1" l="1"/>
  <c r="G41" i="1" s="1"/>
  <c r="H41" i="1"/>
  <c r="A42" i="1"/>
  <c r="F42" i="1" l="1"/>
  <c r="G42" i="1" s="1"/>
  <c r="H42" i="1"/>
  <c r="A43" i="1"/>
  <c r="F43" i="1" l="1"/>
  <c r="G43" i="1" s="1"/>
  <c r="H43" i="1"/>
  <c r="A44" i="1"/>
  <c r="F44" i="1" l="1"/>
  <c r="G44" i="1" s="1"/>
  <c r="H44" i="1"/>
  <c r="A45" i="1"/>
  <c r="F45" i="1" l="1"/>
  <c r="G45" i="1" s="1"/>
  <c r="H45" i="1"/>
  <c r="A46" i="1"/>
  <c r="F46" i="1" l="1"/>
  <c r="G46" i="1" s="1"/>
  <c r="H46" i="1"/>
  <c r="A47" i="1"/>
  <c r="F47" i="1" l="1"/>
  <c r="G47" i="1" s="1"/>
  <c r="H47" i="1"/>
  <c r="A48" i="1"/>
  <c r="F48" i="1" l="1"/>
  <c r="G48" i="1" s="1"/>
  <c r="H48" i="1"/>
  <c r="A49" i="1"/>
  <c r="F49" i="1" l="1"/>
  <c r="G49" i="1" s="1"/>
  <c r="H49" i="1"/>
  <c r="A50" i="1"/>
  <c r="F50" i="1" l="1"/>
  <c r="G50" i="1" s="1"/>
  <c r="H50" i="1"/>
  <c r="A51" i="1"/>
  <c r="F51" i="1" l="1"/>
  <c r="G51" i="1" s="1"/>
  <c r="H51" i="1"/>
  <c r="A52" i="1"/>
  <c r="F52" i="1" l="1"/>
  <c r="G52" i="1" s="1"/>
  <c r="H52" i="1"/>
  <c r="A53" i="1"/>
  <c r="F53" i="1" l="1"/>
  <c r="G53" i="1" s="1"/>
  <c r="H53" i="1"/>
  <c r="A54" i="1"/>
  <c r="H54" i="1" l="1"/>
  <c r="F54" i="1"/>
  <c r="G54" i="1" s="1"/>
  <c r="A55" i="1"/>
  <c r="F55" i="1" l="1"/>
  <c r="G55" i="1" s="1"/>
  <c r="H55" i="1"/>
  <c r="A56" i="1"/>
  <c r="H56" i="1" l="1"/>
  <c r="F56" i="1"/>
  <c r="G56" i="1" s="1"/>
  <c r="A57" i="1"/>
  <c r="H57" i="1" l="1"/>
  <c r="F57" i="1"/>
  <c r="G57" i="1" s="1"/>
  <c r="A58" i="1"/>
  <c r="F58" i="1" l="1"/>
  <c r="G58" i="1" s="1"/>
  <c r="H58" i="1"/>
  <c r="A59" i="1"/>
  <c r="H59" i="1" l="1"/>
  <c r="F59" i="1"/>
  <c r="G59" i="1" s="1"/>
  <c r="A60" i="1"/>
  <c r="F60" i="1" l="1"/>
  <c r="G60" i="1" s="1"/>
  <c r="H60" i="1"/>
  <c r="A61" i="1"/>
  <c r="F61" i="1" l="1"/>
  <c r="G61" i="1" s="1"/>
  <c r="H61" i="1"/>
  <c r="A62" i="1"/>
  <c r="F62" i="1" l="1"/>
  <c r="G62" i="1" s="1"/>
  <c r="H62" i="1"/>
  <c r="A63" i="1"/>
  <c r="F63" i="1" l="1"/>
  <c r="G63" i="1" s="1"/>
  <c r="A64" i="1"/>
  <c r="H63" i="1"/>
  <c r="F64" i="1" l="1"/>
  <c r="G64" i="1" s="1"/>
  <c r="H64" i="1"/>
  <c r="A65" i="1"/>
  <c r="F65" i="1" l="1"/>
  <c r="G65" i="1" s="1"/>
  <c r="A66" i="1"/>
  <c r="H65" i="1"/>
  <c r="F66" i="1" l="1"/>
  <c r="G66" i="1" s="1"/>
  <c r="H66" i="1"/>
  <c r="A67" i="1"/>
  <c r="F67" i="1" l="1"/>
  <c r="G67" i="1" s="1"/>
  <c r="H67" i="1"/>
  <c r="A68" i="1"/>
  <c r="F68" i="1" l="1"/>
  <c r="G68" i="1" s="1"/>
  <c r="H68" i="1"/>
  <c r="A69" i="1"/>
  <c r="F69" i="1" l="1"/>
  <c r="G69" i="1" s="1"/>
  <c r="H69" i="1"/>
  <c r="A70" i="1"/>
  <c r="F70" i="1" l="1"/>
  <c r="G70" i="1" s="1"/>
  <c r="H70" i="1"/>
  <c r="A71" i="1"/>
  <c r="F71" i="1" l="1"/>
  <c r="G71" i="1" s="1"/>
  <c r="A72" i="1"/>
  <c r="H71" i="1"/>
  <c r="F72" i="1" l="1"/>
  <c r="G72" i="1" s="1"/>
  <c r="H72" i="1"/>
  <c r="A73" i="1"/>
  <c r="F73" i="1" l="1"/>
  <c r="G73" i="1" s="1"/>
  <c r="A74" i="1"/>
  <c r="H73" i="1"/>
  <c r="F74" i="1" l="1"/>
  <c r="G74" i="1" s="1"/>
  <c r="H74" i="1"/>
  <c r="A75" i="1"/>
  <c r="F75" i="1" l="1"/>
  <c r="G75" i="1" s="1"/>
  <c r="H75" i="1"/>
  <c r="A76" i="1"/>
  <c r="F76" i="1" l="1"/>
  <c r="G76" i="1" s="1"/>
  <c r="H76" i="1"/>
  <c r="A77" i="1"/>
  <c r="F77" i="1" l="1"/>
  <c r="G77" i="1" s="1"/>
  <c r="H77" i="1"/>
  <c r="A78" i="1"/>
  <c r="F78" i="1" l="1"/>
  <c r="G78" i="1" s="1"/>
  <c r="H78" i="1"/>
  <c r="A79" i="1"/>
  <c r="F79" i="1" l="1"/>
  <c r="G79" i="1" s="1"/>
  <c r="H79" i="1"/>
  <c r="A80" i="1"/>
  <c r="F80" i="1" l="1"/>
  <c r="G80" i="1" s="1"/>
  <c r="H80" i="1"/>
  <c r="A81" i="1"/>
  <c r="F81" i="1" l="1"/>
  <c r="G81" i="1" s="1"/>
  <c r="H81" i="1"/>
  <c r="A82" i="1"/>
  <c r="F82" i="1" l="1"/>
  <c r="G82" i="1" s="1"/>
  <c r="H82" i="1"/>
  <c r="A83" i="1"/>
  <c r="F83" i="1" l="1"/>
  <c r="G83" i="1" s="1"/>
  <c r="A84" i="1"/>
  <c r="H83" i="1"/>
  <c r="F84" i="1" l="1"/>
  <c r="G84" i="1" s="1"/>
  <c r="H84" i="1"/>
  <c r="A85" i="1"/>
  <c r="F85" i="1" l="1"/>
  <c r="G85" i="1" s="1"/>
  <c r="A86" i="1"/>
  <c r="H85" i="1"/>
  <c r="F86" i="1" l="1"/>
  <c r="G86" i="1" s="1"/>
  <c r="H86" i="1"/>
  <c r="A87" i="1"/>
  <c r="F87" i="1" l="1"/>
  <c r="G87" i="1" s="1"/>
  <c r="A88" i="1"/>
  <c r="H87" i="1"/>
  <c r="F88" i="1" l="1"/>
  <c r="G88" i="1" s="1"/>
  <c r="H88" i="1"/>
  <c r="A89" i="1"/>
  <c r="F89" i="1" l="1"/>
  <c r="G89" i="1" s="1"/>
  <c r="A90" i="1"/>
  <c r="H89" i="1"/>
  <c r="F90" i="1" l="1"/>
  <c r="G90" i="1" s="1"/>
  <c r="H90" i="1"/>
  <c r="A91" i="1"/>
  <c r="F91" i="1" l="1"/>
  <c r="G91" i="1" s="1"/>
  <c r="H91" i="1"/>
  <c r="A92" i="1"/>
  <c r="F92" i="1" l="1"/>
  <c r="G92" i="1" s="1"/>
  <c r="H92" i="1"/>
  <c r="A93" i="1"/>
  <c r="F93" i="1" l="1"/>
  <c r="G93" i="1" s="1"/>
  <c r="H93" i="1"/>
  <c r="A94" i="1"/>
  <c r="F94" i="1" l="1"/>
  <c r="G94" i="1" s="1"/>
  <c r="H94" i="1"/>
  <c r="A95" i="1"/>
  <c r="F95" i="1" l="1"/>
  <c r="G95" i="1" s="1"/>
  <c r="H95" i="1"/>
  <c r="A96" i="1"/>
  <c r="F96" i="1" l="1"/>
  <c r="G96" i="1" s="1"/>
  <c r="H96" i="1"/>
  <c r="A97" i="1"/>
  <c r="F97" i="1" l="1"/>
  <c r="G97" i="1" s="1"/>
  <c r="H97" i="1"/>
  <c r="A98" i="1"/>
  <c r="F98" i="1" l="1"/>
  <c r="G98" i="1" s="1"/>
  <c r="H98" i="1"/>
  <c r="A99" i="1"/>
  <c r="F99" i="1" l="1"/>
  <c r="G99" i="1" s="1"/>
  <c r="A100" i="1"/>
  <c r="H99" i="1"/>
  <c r="F100" i="1" l="1"/>
  <c r="G100" i="1" s="1"/>
  <c r="H100" i="1"/>
  <c r="A101" i="1"/>
  <c r="F101" i="1" l="1"/>
  <c r="G101" i="1" s="1"/>
  <c r="A102" i="1"/>
  <c r="H101" i="1"/>
  <c r="F102" i="1" l="1"/>
  <c r="G102" i="1" s="1"/>
  <c r="H102" i="1"/>
  <c r="A103" i="1"/>
  <c r="F103" i="1" l="1"/>
  <c r="G103" i="1" s="1"/>
  <c r="A104" i="1"/>
  <c r="H103" i="1"/>
  <c r="F104" i="1" l="1"/>
  <c r="G104" i="1" s="1"/>
  <c r="H104" i="1"/>
  <c r="A105" i="1"/>
  <c r="F105" i="1" l="1"/>
  <c r="G105" i="1" s="1"/>
  <c r="A106" i="1"/>
  <c r="H105" i="1"/>
  <c r="F106" i="1" l="1"/>
  <c r="G106" i="1" s="1"/>
  <c r="H106" i="1"/>
  <c r="A107" i="1"/>
  <c r="F107" i="1" l="1"/>
  <c r="G107" i="1" s="1"/>
  <c r="H107" i="1"/>
  <c r="A108" i="1"/>
  <c r="F108" i="1" l="1"/>
  <c r="G108" i="1" s="1"/>
  <c r="H108" i="1"/>
</calcChain>
</file>

<file path=xl/sharedStrings.xml><?xml version="1.0" encoding="utf-8"?>
<sst xmlns="http://schemas.openxmlformats.org/spreadsheetml/2006/main" count="545" uniqueCount="212">
  <si>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</si>
  <si>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</si>
  <si>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</si>
  <si>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</si>
  <si>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</si>
  <si>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</si>
  <si>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</si>
  <si>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</si>
  <si>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</si>
  <si>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</si>
  <si>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</si>
  <si>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</si>
  <si>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</si>
  <si>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</si>
  <si>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</si>
  <si>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</si>
  <si>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</si>
  <si>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</si>
  <si>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</si>
  <si>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</si>
  <si>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</si>
  <si>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</si>
  <si>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</si>
  <si>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</si>
  <si>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</si>
  <si>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</si>
  <si>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</si>
  <si>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</si>
  <si>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</si>
  <si>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</si>
  <si>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</si>
  <si>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</si>
  <si>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</si>
  <si>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</si>
  <si>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</si>
  <si>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</si>
  <si>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</si>
  <si>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</si>
  <si>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</si>
  <si>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</si>
  <si>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</si>
  <si>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</si>
  <si>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</si>
  <si>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</si>
  <si>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</si>
  <si>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</si>
  <si>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</si>
  <si>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</si>
  <si>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</si>
  <si>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</si>
  <si>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</si>
  <si>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</si>
  <si>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</si>
  <si>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</si>
  <si>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</si>
  <si>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</si>
  <si>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</si>
  <si>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</si>
  <si>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</si>
  <si>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</si>
  <si>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</si>
  <si>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</si>
  <si>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</si>
  <si>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</si>
  <si>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</si>
  <si>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</si>
  <si>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</si>
  <si>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</si>
  <si>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</si>
  <si>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</si>
  <si>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</si>
  <si>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</si>
  <si>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</si>
  <si>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</si>
  <si>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</si>
  <si>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</si>
  <si>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</si>
  <si>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</si>
  <si>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</si>
  <si>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</si>
  <si>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</si>
  <si>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</si>
  <si>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</si>
  <si>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</si>
  <si>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</si>
  <si>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</si>
  <si>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</si>
  <si>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</si>
  <si>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</si>
  <si>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</si>
  <si>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</si>
  <si>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</si>
  <si>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</si>
  <si>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</si>
  <si>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</si>
  <si>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</si>
  <si>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</si>
  <si>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</si>
  <si>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</si>
  <si>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</si>
  <si>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</si>
  <si>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</si>
  <si>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</si>
  <si>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</si>
  <si>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</si>
  <si>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</si>
  <si>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</si>
  <si>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</si>
  <si>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</si>
  <si>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</si>
  <si>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</si>
  <si>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</si>
  <si>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</si>
  <si>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</si>
  <si>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</si>
  <si>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</si>
  <si>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</si>
  <si>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</si>
  <si>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</si>
  <si>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</si>
  <si>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</si>
  <si>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</si>
  <si>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</si>
  <si>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</si>
  <si>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</si>
  <si>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</si>
  <si>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</si>
  <si>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</si>
  <si>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</si>
  <si>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</si>
  <si>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</si>
  <si>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</si>
  <si>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</si>
  <si>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</si>
  <si>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</si>
  <si>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</si>
  <si>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</si>
  <si>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</si>
  <si>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</si>
  <si>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</si>
  <si>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</si>
  <si>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</si>
  <si>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</si>
  <si>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</si>
  <si>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</si>
  <si>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</si>
  <si>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</si>
  <si>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</si>
  <si>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</si>
  <si>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</si>
  <si>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</si>
  <si>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</si>
  <si>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</si>
  <si>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</si>
  <si>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</si>
  <si>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</si>
  <si>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</si>
  <si>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</si>
  <si>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</si>
  <si>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</si>
  <si>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</si>
  <si>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</si>
  <si>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</si>
  <si>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</si>
  <si>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</si>
  <si>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</si>
  <si>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</si>
  <si>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</si>
  <si>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</si>
  <si>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</si>
  <si>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</si>
  <si>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</si>
  <si>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</si>
  <si>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</si>
  <si>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</si>
  <si>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</si>
  <si>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</si>
  <si>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</si>
  <si>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</si>
  <si>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</si>
  <si>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</si>
  <si>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</si>
  <si>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</si>
  <si>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</si>
  <si>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</si>
  <si>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</si>
  <si>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</si>
  <si>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funciones trigonométricas</t>
  </si>
  <si>
    <t>Adriana Ma. Pachón</t>
  </si>
  <si>
    <t>MA_10_03_CO</t>
  </si>
  <si>
    <t>Cuaderno de Estudio</t>
  </si>
  <si>
    <t>Fotografía</t>
  </si>
  <si>
    <t>Descargar fotografía de shutterstock</t>
  </si>
  <si>
    <t xml:space="preserve">Ver descripción </t>
  </si>
  <si>
    <t>Ilustración</t>
  </si>
  <si>
    <t xml:space="preserve">Ilustrar una circunferencia sobre el plano cartesiano, con radio 1 y el triángulo sobre ella como se ve en la imagen. 
No se debe usar cuadrícula en el fondo. </t>
  </si>
  <si>
    <t xml:space="preserve">Ilustrar las circunferencias con los datos propuestos. 
A cada eje ponerle su respectivo nombre X y Y. 
No utilizar una cuadrícula en el fondo. </t>
  </si>
  <si>
    <t xml:space="preserve">Ilustrar la función seno con las diferencias en colores que se muestran en la imagen propuesta. </t>
  </si>
  <si>
    <t xml:space="preserve">Ilustrar la circunferencia con los datos propuestos. 
A cada eje ponerle su respectivo nombre X y Y. 
No utilizar una cuadrícula en el fondo. </t>
  </si>
  <si>
    <t>Ilustrar la circunferencia con los datos propuestos. 
A cada eje ponerle su respectivo nombre X y Y. 
No utilizar una cuadrícula en el fondo.
Tener en cuenta las diferencias de colores en cada tipo de línea y en cada texto.</t>
  </si>
  <si>
    <t xml:space="preserve">Las imágenes de las ondas se encuentran en: Shutterstock 157764617. Se deben traducir los términos como se muestra en la imagen. </t>
  </si>
  <si>
    <t xml:space="preserve">La imagen del cuadro fue de shutterstock: 234410887
La idea es que se tomen 3 puntos diferentes sobre la imagen y se señale su copia con flechas de diferentes colores cada punto con su imagen. </t>
  </si>
  <si>
    <t xml:space="preserve">Ilustrar la imagen de una persona reflejándose en el espejo con los datos propuestos. </t>
  </si>
  <si>
    <t>Cada función debe ir con un color diferente, de acuerdo con el color de la línea que lo representa. 
A cada eje ponerle su respectivo nombre X y Y. 
No utilizar una cuadrícula en el fondo.</t>
  </si>
  <si>
    <t>Ilustrar la función con las diferencias en colores que se muestran en la imagen propuesta. 
A cada eje ponerle su respectivo nombre X y Y. 
No utilizar una cuadrícula en el fondo.</t>
  </si>
  <si>
    <t xml:space="preserve">Ilustrar la función con las diferencias en colores que se muestran en la imagen propuesta. </t>
  </si>
  <si>
    <t xml:space="preserve">Ilustrar la función  con las diferencias en colores que se muestran en la imagen propuesta. </t>
  </si>
  <si>
    <t xml:space="preserve">Ilustrar la función como se muestra en la imagen, no olvidar los nombres de los ejes. </t>
  </si>
  <si>
    <t xml:space="preserve">Ilustrar la función  con las diferencias en colores que se muestran en la imagen propuesta. 
Incluir la etiqueta:
y = tan α
La letra y va en cursiva </t>
  </si>
  <si>
    <t>Ilustrar la función  con las diferencias en colores que se muestran en la imagen propuesta. 
y = arcsen x
Las letras x  y van en cursiva</t>
  </si>
  <si>
    <t>Ilustrar la función como se muestra en la imagen, no olvidar los nombres de los ejes. 
y = arccos x
Las letras x  y van en cursiva</t>
  </si>
  <si>
    <t>Ilustrar la función como se muestra en la imagen, no olvidar los nombres de los ejes. 
y = arctan x
Las letras x  y van en cursiva</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</si>
</sst>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5">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8" fillId="0" borderId="5" xfId="0" applyFont="1" applyBorder="1" applyAlignment="1" applyProtection="1">
      <alignment wrapText="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18" Type="http://schemas.openxmlformats.org/officeDocument/2006/relationships/image" Target="../media/image22.png"/><Relationship Id="rId26" Type="http://schemas.openxmlformats.org/officeDocument/2006/relationships/image" Target="../media/image30.png"/><Relationship Id="rId39" Type="http://schemas.openxmlformats.org/officeDocument/2006/relationships/image" Target="../media/image43.png"/><Relationship Id="rId3" Type="http://schemas.openxmlformats.org/officeDocument/2006/relationships/image" Target="../media/image7.jpeg"/><Relationship Id="rId21" Type="http://schemas.openxmlformats.org/officeDocument/2006/relationships/image" Target="../media/image25.png"/><Relationship Id="rId34" Type="http://schemas.openxmlformats.org/officeDocument/2006/relationships/image" Target="../media/image38.png"/><Relationship Id="rId7" Type="http://schemas.openxmlformats.org/officeDocument/2006/relationships/image" Target="../media/image11.jpeg"/><Relationship Id="rId12" Type="http://schemas.openxmlformats.org/officeDocument/2006/relationships/image" Target="../media/image16.png"/><Relationship Id="rId17" Type="http://schemas.openxmlformats.org/officeDocument/2006/relationships/image" Target="../media/image21.png"/><Relationship Id="rId25" Type="http://schemas.openxmlformats.org/officeDocument/2006/relationships/image" Target="../media/image29.png"/><Relationship Id="rId33" Type="http://schemas.openxmlformats.org/officeDocument/2006/relationships/image" Target="../media/image37.png"/><Relationship Id="rId38" Type="http://schemas.openxmlformats.org/officeDocument/2006/relationships/image" Target="../media/image42.png"/><Relationship Id="rId2" Type="http://schemas.openxmlformats.org/officeDocument/2006/relationships/image" Target="../media/image6.png"/><Relationship Id="rId16" Type="http://schemas.openxmlformats.org/officeDocument/2006/relationships/image" Target="../media/image20.png"/><Relationship Id="rId20" Type="http://schemas.openxmlformats.org/officeDocument/2006/relationships/image" Target="../media/image24.png"/><Relationship Id="rId29" Type="http://schemas.openxmlformats.org/officeDocument/2006/relationships/image" Target="../media/image33.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24" Type="http://schemas.openxmlformats.org/officeDocument/2006/relationships/image" Target="../media/image28.png"/><Relationship Id="rId32" Type="http://schemas.openxmlformats.org/officeDocument/2006/relationships/image" Target="../media/image36.png"/><Relationship Id="rId37" Type="http://schemas.openxmlformats.org/officeDocument/2006/relationships/image" Target="../media/image41.png"/><Relationship Id="rId40" Type="http://schemas.openxmlformats.org/officeDocument/2006/relationships/image" Target="../media/image44.png"/><Relationship Id="rId5" Type="http://schemas.openxmlformats.org/officeDocument/2006/relationships/image" Target="../media/image9.jpeg"/><Relationship Id="rId15" Type="http://schemas.openxmlformats.org/officeDocument/2006/relationships/image" Target="../media/image19.png"/><Relationship Id="rId23" Type="http://schemas.openxmlformats.org/officeDocument/2006/relationships/image" Target="../media/image27.png"/><Relationship Id="rId28" Type="http://schemas.openxmlformats.org/officeDocument/2006/relationships/image" Target="../media/image32.png"/><Relationship Id="rId36" Type="http://schemas.openxmlformats.org/officeDocument/2006/relationships/image" Target="../media/image40.png"/><Relationship Id="rId10" Type="http://schemas.openxmlformats.org/officeDocument/2006/relationships/image" Target="../media/image14.png"/><Relationship Id="rId19" Type="http://schemas.openxmlformats.org/officeDocument/2006/relationships/image" Target="../media/image23.png"/><Relationship Id="rId31" Type="http://schemas.openxmlformats.org/officeDocument/2006/relationships/image" Target="../media/image35.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 Id="rId22" Type="http://schemas.openxmlformats.org/officeDocument/2006/relationships/image" Target="../media/image26.png"/><Relationship Id="rId27" Type="http://schemas.openxmlformats.org/officeDocument/2006/relationships/image" Target="../media/image31.png"/><Relationship Id="rId30" Type="http://schemas.openxmlformats.org/officeDocument/2006/relationships/image" Target="../media/image34.png"/><Relationship Id="rId35" Type="http://schemas.openxmlformats.org/officeDocument/2006/relationships/image" Target="../media/image39.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10</xdr:col>
      <xdr:colOff>495301</xdr:colOff>
      <xdr:row>10</xdr:row>
      <xdr:rowOff>123825</xdr:rowOff>
    </xdr:from>
    <xdr:to>
      <xdr:col>10</xdr:col>
      <xdr:colOff>1714501</xdr:colOff>
      <xdr:row>10</xdr:row>
      <xdr:rowOff>1200150</xdr:rowOff>
    </xdr:to>
    <xdr:pic>
      <xdr:nvPicPr>
        <xdr:cNvPr id="2" name="Imagen 1"/>
        <xdr:cNvPicPr/>
      </xdr:nvPicPr>
      <xdr:blipFill>
        <a:blip xmlns:r="http://schemas.openxmlformats.org/officeDocument/2006/relationships" r:embed="rId1"/>
        <a:stretch>
          <a:fillRect/>
        </a:stretch>
      </xdr:blipFill>
      <xdr:spPr>
        <a:xfrm>
          <a:off x="16840201" y="2409825"/>
          <a:ext cx="1219200" cy="1076325"/>
        </a:xfrm>
        <a:prstGeom prst="rect">
          <a:avLst/>
        </a:prstGeom>
      </xdr:spPr>
    </xdr:pic>
    <xdr:clientData/>
  </xdr:twoCellAnchor>
  <xdr:twoCellAnchor editAs="oneCell">
    <xdr:from>
      <xdr:col>10</xdr:col>
      <xdr:colOff>108857</xdr:colOff>
      <xdr:row>11</xdr:row>
      <xdr:rowOff>43543</xdr:rowOff>
    </xdr:from>
    <xdr:to>
      <xdr:col>17</xdr:col>
      <xdr:colOff>416197</xdr:colOff>
      <xdr:row>11</xdr:row>
      <xdr:rowOff>997313</xdr:rowOff>
    </xdr:to>
    <xdr:pic>
      <xdr:nvPicPr>
        <xdr:cNvPr id="3" name="Imagen 2"/>
        <xdr:cNvPicPr/>
      </xdr:nvPicPr>
      <xdr:blipFill rotWithShape="1">
        <a:blip xmlns:r="http://schemas.openxmlformats.org/officeDocument/2006/relationships" r:embed="rId2"/>
        <a:srcRect l="43144" t="39577" r="21865" b="46224"/>
        <a:stretch/>
      </xdr:blipFill>
      <xdr:spPr bwMode="auto">
        <a:xfrm>
          <a:off x="16437428" y="3646714"/>
          <a:ext cx="4215312" cy="95377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152400</xdr:colOff>
      <xdr:row>12</xdr:row>
      <xdr:rowOff>65315</xdr:rowOff>
    </xdr:from>
    <xdr:to>
      <xdr:col>16</xdr:col>
      <xdr:colOff>489857</xdr:colOff>
      <xdr:row>12</xdr:row>
      <xdr:rowOff>1023258</xdr:rowOff>
    </xdr:to>
    <xdr:pic>
      <xdr:nvPicPr>
        <xdr:cNvPr id="4" name="Imagen 3" descr="http://profesores.aulaplaneta.com/DNNPlayerPackages/Package12548/InfoGuion/cuadernoestudio/images_xml/MT_10_04_img24_small.jpg"/>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533" t="3285" r="2461" b="16838"/>
        <a:stretch/>
      </xdr:blipFill>
      <xdr:spPr bwMode="auto">
        <a:xfrm>
          <a:off x="16480971" y="4757058"/>
          <a:ext cx="3418115" cy="957943"/>
        </a:xfrm>
        <a:prstGeom prst="rect">
          <a:avLst/>
        </a:prstGeom>
        <a:noFill/>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228600</xdr:colOff>
          <xdr:row>13</xdr:row>
          <xdr:rowOff>130627</xdr:rowOff>
        </xdr:from>
        <xdr:to>
          <xdr:col>10</xdr:col>
          <xdr:colOff>1782108</xdr:colOff>
          <xdr:row>13</xdr:row>
          <xdr:rowOff>1371600</xdr:rowOff>
        </xdr:to>
        <xdr:sp macro="" textlink="">
          <xdr:nvSpPr>
            <xdr:cNvPr id="2052" name="Object 4" hidden="1">
              <a:extLst>
                <a:ext uri="{63B3BB69-23CF-44E3-9099-C40C66FF867C}">
                  <a14:compatExt spid="_x0000_s205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315687</xdr:colOff>
      <xdr:row>14</xdr:row>
      <xdr:rowOff>217714</xdr:rowOff>
    </xdr:from>
    <xdr:to>
      <xdr:col>10</xdr:col>
      <xdr:colOff>1807029</xdr:colOff>
      <xdr:row>14</xdr:row>
      <xdr:rowOff>1458685</xdr:rowOff>
    </xdr:to>
    <xdr:pic>
      <xdr:nvPicPr>
        <xdr:cNvPr id="6" name="Imagen 5"/>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6644258" y="7587343"/>
          <a:ext cx="1491342" cy="1240971"/>
        </a:xfrm>
        <a:prstGeom prst="rect">
          <a:avLst/>
        </a:prstGeom>
        <a:noFill/>
        <a:ln>
          <a:noFill/>
        </a:ln>
      </xdr:spPr>
    </xdr:pic>
    <xdr:clientData/>
  </xdr:twoCellAnchor>
  <xdr:twoCellAnchor editAs="oneCell">
    <xdr:from>
      <xdr:col>10</xdr:col>
      <xdr:colOff>108856</xdr:colOff>
      <xdr:row>15</xdr:row>
      <xdr:rowOff>10886</xdr:rowOff>
    </xdr:from>
    <xdr:to>
      <xdr:col>16</xdr:col>
      <xdr:colOff>70755</xdr:colOff>
      <xdr:row>15</xdr:row>
      <xdr:rowOff>1262743</xdr:rowOff>
    </xdr:to>
    <xdr:pic>
      <xdr:nvPicPr>
        <xdr:cNvPr id="7" name="Imagen 6" descr="http://matematicaspr.com/image/l2dj/blog/graficas-funciones-trigonometricas/grafica-funcion-seno.jpg"/>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437427" y="9013372"/>
          <a:ext cx="3042557" cy="1251857"/>
        </a:xfrm>
        <a:prstGeom prst="rect">
          <a:avLst/>
        </a:prstGeom>
        <a:noFill/>
        <a:ln>
          <a:noFill/>
        </a:ln>
      </xdr:spPr>
    </xdr:pic>
    <xdr:clientData/>
  </xdr:twoCellAnchor>
  <xdr:twoCellAnchor editAs="oneCell">
    <xdr:from>
      <xdr:col>10</xdr:col>
      <xdr:colOff>87087</xdr:colOff>
      <xdr:row>16</xdr:row>
      <xdr:rowOff>65316</xdr:rowOff>
    </xdr:from>
    <xdr:to>
      <xdr:col>10</xdr:col>
      <xdr:colOff>2177145</xdr:colOff>
      <xdr:row>16</xdr:row>
      <xdr:rowOff>1208316</xdr:rowOff>
    </xdr:to>
    <xdr:pic>
      <xdr:nvPicPr>
        <xdr:cNvPr id="8" name="Imagen 7"/>
        <xdr:cNvPicPr/>
      </xdr:nvPicPr>
      <xdr:blipFill>
        <a:blip xmlns:r="http://schemas.openxmlformats.org/officeDocument/2006/relationships" r:embed="rId6"/>
        <a:stretch>
          <a:fillRect/>
        </a:stretch>
      </xdr:blipFill>
      <xdr:spPr>
        <a:xfrm>
          <a:off x="16415658" y="10406745"/>
          <a:ext cx="2090058" cy="1143000"/>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424544</xdr:colOff>
          <xdr:row>17</xdr:row>
          <xdr:rowOff>163286</xdr:rowOff>
        </xdr:from>
        <xdr:to>
          <xdr:col>10</xdr:col>
          <xdr:colOff>1796144</xdr:colOff>
          <xdr:row>17</xdr:row>
          <xdr:rowOff>1455493</xdr:rowOff>
        </xdr:to>
        <xdr:sp macro="" textlink="">
          <xdr:nvSpPr>
            <xdr:cNvPr id="2053" name="Object 5" hidden="1">
              <a:extLst>
                <a:ext uri="{63B3BB69-23CF-44E3-9099-C40C66FF867C}">
                  <a14:compatExt spid="_x0000_s205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97971</xdr:colOff>
      <xdr:row>18</xdr:row>
      <xdr:rowOff>130629</xdr:rowOff>
    </xdr:from>
    <xdr:to>
      <xdr:col>15</xdr:col>
      <xdr:colOff>529589</xdr:colOff>
      <xdr:row>18</xdr:row>
      <xdr:rowOff>1236255</xdr:rowOff>
    </xdr:to>
    <xdr:pic>
      <xdr:nvPicPr>
        <xdr:cNvPr id="10" name="Imagen 9" descr="Grafica Funcion Coseno"/>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6426542" y="13443858"/>
          <a:ext cx="2684961" cy="1105626"/>
        </a:xfrm>
        <a:prstGeom prst="rect">
          <a:avLst/>
        </a:prstGeom>
        <a:noFill/>
        <a:ln>
          <a:noFill/>
        </a:ln>
      </xdr:spPr>
    </xdr:pic>
    <xdr:clientData/>
  </xdr:twoCellAnchor>
  <xdr:twoCellAnchor editAs="oneCell">
    <xdr:from>
      <xdr:col>10</xdr:col>
      <xdr:colOff>141515</xdr:colOff>
      <xdr:row>19</xdr:row>
      <xdr:rowOff>141513</xdr:rowOff>
    </xdr:from>
    <xdr:to>
      <xdr:col>10</xdr:col>
      <xdr:colOff>2198915</xdr:colOff>
      <xdr:row>19</xdr:row>
      <xdr:rowOff>1112700</xdr:rowOff>
    </xdr:to>
    <xdr:pic>
      <xdr:nvPicPr>
        <xdr:cNvPr id="11" name="Imagen 10"/>
        <xdr:cNvPicPr/>
      </xdr:nvPicPr>
      <xdr:blipFill>
        <a:blip xmlns:r="http://schemas.openxmlformats.org/officeDocument/2006/relationships" r:embed="rId8"/>
        <a:stretch>
          <a:fillRect/>
        </a:stretch>
      </xdr:blipFill>
      <xdr:spPr>
        <a:xfrm>
          <a:off x="16470086" y="14891656"/>
          <a:ext cx="2057400" cy="971187"/>
        </a:xfrm>
        <a:prstGeom prst="rect">
          <a:avLst/>
        </a:prstGeom>
      </xdr:spPr>
    </xdr:pic>
    <xdr:clientData/>
  </xdr:twoCellAnchor>
  <xdr:twoCellAnchor editAs="oneCell">
    <xdr:from>
      <xdr:col>10</xdr:col>
      <xdr:colOff>250371</xdr:colOff>
      <xdr:row>20</xdr:row>
      <xdr:rowOff>97971</xdr:rowOff>
    </xdr:from>
    <xdr:to>
      <xdr:col>10</xdr:col>
      <xdr:colOff>1948543</xdr:colOff>
      <xdr:row>20</xdr:row>
      <xdr:rowOff>1393371</xdr:rowOff>
    </xdr:to>
    <xdr:pic>
      <xdr:nvPicPr>
        <xdr:cNvPr id="12" name="Imagen 11"/>
        <xdr:cNvPicPr/>
      </xdr:nvPicPr>
      <xdr:blipFill>
        <a:blip xmlns:r="http://schemas.openxmlformats.org/officeDocument/2006/relationships" r:embed="rId9"/>
        <a:stretch>
          <a:fillRect/>
        </a:stretch>
      </xdr:blipFill>
      <xdr:spPr>
        <a:xfrm>
          <a:off x="16578942" y="16002000"/>
          <a:ext cx="1698172" cy="1295400"/>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97971</xdr:colOff>
          <xdr:row>21</xdr:row>
          <xdr:rowOff>185057</xdr:rowOff>
        </xdr:from>
        <xdr:to>
          <xdr:col>15</xdr:col>
          <xdr:colOff>160173</xdr:colOff>
          <xdr:row>21</xdr:row>
          <xdr:rowOff>1240971</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239485</xdr:colOff>
      <xdr:row>22</xdr:row>
      <xdr:rowOff>206828</xdr:rowOff>
    </xdr:from>
    <xdr:to>
      <xdr:col>10</xdr:col>
      <xdr:colOff>2035628</xdr:colOff>
      <xdr:row>22</xdr:row>
      <xdr:rowOff>1676400</xdr:rowOff>
    </xdr:to>
    <xdr:pic>
      <xdr:nvPicPr>
        <xdr:cNvPr id="14" name="Imagen 13"/>
        <xdr:cNvPicPr/>
      </xdr:nvPicPr>
      <xdr:blipFill>
        <a:blip xmlns:r="http://schemas.openxmlformats.org/officeDocument/2006/relationships" r:embed="rId10"/>
        <a:stretch>
          <a:fillRect/>
        </a:stretch>
      </xdr:blipFill>
      <xdr:spPr>
        <a:xfrm>
          <a:off x="16568056" y="19060885"/>
          <a:ext cx="1796143" cy="1469572"/>
        </a:xfrm>
        <a:prstGeom prst="rect">
          <a:avLst/>
        </a:prstGeom>
      </xdr:spPr>
    </xdr:pic>
    <xdr:clientData/>
  </xdr:twoCellAnchor>
  <xdr:twoCellAnchor editAs="oneCell">
    <xdr:from>
      <xdr:col>10</xdr:col>
      <xdr:colOff>141515</xdr:colOff>
      <xdr:row>23</xdr:row>
      <xdr:rowOff>152401</xdr:rowOff>
    </xdr:from>
    <xdr:to>
      <xdr:col>10</xdr:col>
      <xdr:colOff>2198915</xdr:colOff>
      <xdr:row>23</xdr:row>
      <xdr:rowOff>1066801</xdr:rowOff>
    </xdr:to>
    <xdr:pic>
      <xdr:nvPicPr>
        <xdr:cNvPr id="15" name="Imagen 14"/>
        <xdr:cNvPicPr/>
      </xdr:nvPicPr>
      <xdr:blipFill>
        <a:blip xmlns:r="http://schemas.openxmlformats.org/officeDocument/2006/relationships" r:embed="rId11"/>
        <a:stretch>
          <a:fillRect/>
        </a:stretch>
      </xdr:blipFill>
      <xdr:spPr>
        <a:xfrm>
          <a:off x="16470086" y="20802601"/>
          <a:ext cx="2057400" cy="914400"/>
        </a:xfrm>
        <a:prstGeom prst="rect">
          <a:avLst/>
        </a:prstGeom>
      </xdr:spPr>
    </xdr:pic>
    <xdr:clientData/>
  </xdr:twoCellAnchor>
  <xdr:twoCellAnchor editAs="oneCell">
    <xdr:from>
      <xdr:col>10</xdr:col>
      <xdr:colOff>500743</xdr:colOff>
      <xdr:row>24</xdr:row>
      <xdr:rowOff>130629</xdr:rowOff>
    </xdr:from>
    <xdr:to>
      <xdr:col>10</xdr:col>
      <xdr:colOff>1926772</xdr:colOff>
      <xdr:row>24</xdr:row>
      <xdr:rowOff>1436914</xdr:rowOff>
    </xdr:to>
    <xdr:pic>
      <xdr:nvPicPr>
        <xdr:cNvPr id="16" name="Imagen 15"/>
        <xdr:cNvPicPr/>
      </xdr:nvPicPr>
      <xdr:blipFill>
        <a:blip xmlns:r="http://schemas.openxmlformats.org/officeDocument/2006/relationships" r:embed="rId12"/>
        <a:stretch>
          <a:fillRect/>
        </a:stretch>
      </xdr:blipFill>
      <xdr:spPr>
        <a:xfrm>
          <a:off x="16829314" y="21934715"/>
          <a:ext cx="1426029" cy="1306285"/>
        </a:xfrm>
        <a:prstGeom prst="rect">
          <a:avLst/>
        </a:prstGeom>
      </xdr:spPr>
    </xdr:pic>
    <xdr:clientData/>
  </xdr:twoCellAnchor>
  <xdr:twoCellAnchor editAs="oneCell">
    <xdr:from>
      <xdr:col>10</xdr:col>
      <xdr:colOff>206828</xdr:colOff>
      <xdr:row>25</xdr:row>
      <xdr:rowOff>54429</xdr:rowOff>
    </xdr:from>
    <xdr:to>
      <xdr:col>10</xdr:col>
      <xdr:colOff>2209800</xdr:colOff>
      <xdr:row>25</xdr:row>
      <xdr:rowOff>925286</xdr:rowOff>
    </xdr:to>
    <xdr:pic>
      <xdr:nvPicPr>
        <xdr:cNvPr id="17" name="Imagen 16"/>
        <xdr:cNvPicPr/>
      </xdr:nvPicPr>
      <xdr:blipFill>
        <a:blip xmlns:r="http://schemas.openxmlformats.org/officeDocument/2006/relationships" r:embed="rId13"/>
        <a:stretch>
          <a:fillRect/>
        </a:stretch>
      </xdr:blipFill>
      <xdr:spPr>
        <a:xfrm>
          <a:off x="16535399" y="23371629"/>
          <a:ext cx="2002972" cy="870857"/>
        </a:xfrm>
        <a:prstGeom prst="rect">
          <a:avLst/>
        </a:prstGeom>
      </xdr:spPr>
    </xdr:pic>
    <xdr:clientData/>
  </xdr:twoCellAnchor>
  <xdr:twoCellAnchor editAs="oneCell">
    <xdr:from>
      <xdr:col>10</xdr:col>
      <xdr:colOff>370114</xdr:colOff>
      <xdr:row>26</xdr:row>
      <xdr:rowOff>152400</xdr:rowOff>
    </xdr:from>
    <xdr:to>
      <xdr:col>10</xdr:col>
      <xdr:colOff>1959429</xdr:colOff>
      <xdr:row>26</xdr:row>
      <xdr:rowOff>1302112</xdr:rowOff>
    </xdr:to>
    <xdr:pic>
      <xdr:nvPicPr>
        <xdr:cNvPr id="18" name="Imagen 17"/>
        <xdr:cNvPicPr/>
      </xdr:nvPicPr>
      <xdr:blipFill>
        <a:blip xmlns:r="http://schemas.openxmlformats.org/officeDocument/2006/relationships" r:embed="rId14"/>
        <a:stretch>
          <a:fillRect/>
        </a:stretch>
      </xdr:blipFill>
      <xdr:spPr>
        <a:xfrm>
          <a:off x="16698685" y="24558171"/>
          <a:ext cx="1589315" cy="1149712"/>
        </a:xfrm>
        <a:prstGeom prst="rect">
          <a:avLst/>
        </a:prstGeom>
      </xdr:spPr>
    </xdr:pic>
    <xdr:clientData/>
  </xdr:twoCellAnchor>
  <xdr:twoCellAnchor editAs="oneCell">
    <xdr:from>
      <xdr:col>10</xdr:col>
      <xdr:colOff>152400</xdr:colOff>
      <xdr:row>27</xdr:row>
      <xdr:rowOff>0</xdr:rowOff>
    </xdr:from>
    <xdr:to>
      <xdr:col>10</xdr:col>
      <xdr:colOff>2166258</xdr:colOff>
      <xdr:row>27</xdr:row>
      <xdr:rowOff>947057</xdr:rowOff>
    </xdr:to>
    <xdr:pic>
      <xdr:nvPicPr>
        <xdr:cNvPr id="19" name="Imagen 18"/>
        <xdr:cNvPicPr/>
      </xdr:nvPicPr>
      <xdr:blipFill>
        <a:blip xmlns:r="http://schemas.openxmlformats.org/officeDocument/2006/relationships" r:embed="rId15"/>
        <a:stretch>
          <a:fillRect/>
        </a:stretch>
      </xdr:blipFill>
      <xdr:spPr>
        <a:xfrm>
          <a:off x="16480971" y="25995086"/>
          <a:ext cx="2013858" cy="947057"/>
        </a:xfrm>
        <a:prstGeom prst="rect">
          <a:avLst/>
        </a:prstGeom>
      </xdr:spPr>
    </xdr:pic>
    <xdr:clientData/>
  </xdr:twoCellAnchor>
  <xdr:twoCellAnchor editAs="oneCell">
    <xdr:from>
      <xdr:col>10</xdr:col>
      <xdr:colOff>76201</xdr:colOff>
      <xdr:row>28</xdr:row>
      <xdr:rowOff>76200</xdr:rowOff>
    </xdr:from>
    <xdr:to>
      <xdr:col>10</xdr:col>
      <xdr:colOff>2155373</xdr:colOff>
      <xdr:row>28</xdr:row>
      <xdr:rowOff>1034143</xdr:rowOff>
    </xdr:to>
    <xdr:pic>
      <xdr:nvPicPr>
        <xdr:cNvPr id="21" name="Imagen 20"/>
        <xdr:cNvPicPr/>
      </xdr:nvPicPr>
      <xdr:blipFill>
        <a:blip xmlns:r="http://schemas.openxmlformats.org/officeDocument/2006/relationships" r:embed="rId16"/>
        <a:stretch>
          <a:fillRect/>
        </a:stretch>
      </xdr:blipFill>
      <xdr:spPr>
        <a:xfrm>
          <a:off x="16404772" y="27225171"/>
          <a:ext cx="2079172" cy="957943"/>
        </a:xfrm>
        <a:prstGeom prst="rect">
          <a:avLst/>
        </a:prstGeom>
      </xdr:spPr>
    </xdr:pic>
    <xdr:clientData/>
  </xdr:twoCellAnchor>
  <xdr:twoCellAnchor editAs="oneCell">
    <xdr:from>
      <xdr:col>10</xdr:col>
      <xdr:colOff>43543</xdr:colOff>
      <xdr:row>29</xdr:row>
      <xdr:rowOff>54428</xdr:rowOff>
    </xdr:from>
    <xdr:to>
      <xdr:col>10</xdr:col>
      <xdr:colOff>2220686</xdr:colOff>
      <xdr:row>29</xdr:row>
      <xdr:rowOff>1001485</xdr:rowOff>
    </xdr:to>
    <xdr:pic>
      <xdr:nvPicPr>
        <xdr:cNvPr id="22" name="Imagen 21"/>
        <xdr:cNvPicPr/>
      </xdr:nvPicPr>
      <xdr:blipFill>
        <a:blip xmlns:r="http://schemas.openxmlformats.org/officeDocument/2006/relationships" r:embed="rId17"/>
        <a:stretch>
          <a:fillRect/>
        </a:stretch>
      </xdr:blipFill>
      <xdr:spPr>
        <a:xfrm>
          <a:off x="16372114" y="28433485"/>
          <a:ext cx="2177143" cy="947057"/>
        </a:xfrm>
        <a:prstGeom prst="rect">
          <a:avLst/>
        </a:prstGeom>
      </xdr:spPr>
    </xdr:pic>
    <xdr:clientData/>
  </xdr:twoCellAnchor>
  <xdr:twoCellAnchor editAs="oneCell">
    <xdr:from>
      <xdr:col>10</xdr:col>
      <xdr:colOff>97971</xdr:colOff>
      <xdr:row>30</xdr:row>
      <xdr:rowOff>32657</xdr:rowOff>
    </xdr:from>
    <xdr:to>
      <xdr:col>15</xdr:col>
      <xdr:colOff>32657</xdr:colOff>
      <xdr:row>31</xdr:row>
      <xdr:rowOff>10885</xdr:rowOff>
    </xdr:to>
    <xdr:pic>
      <xdr:nvPicPr>
        <xdr:cNvPr id="23" name="Imagen 22"/>
        <xdr:cNvPicPr/>
      </xdr:nvPicPr>
      <xdr:blipFill>
        <a:blip xmlns:r="http://schemas.openxmlformats.org/officeDocument/2006/relationships" r:embed="rId18"/>
        <a:stretch>
          <a:fillRect/>
        </a:stretch>
      </xdr:blipFill>
      <xdr:spPr>
        <a:xfrm>
          <a:off x="16426542" y="29445857"/>
          <a:ext cx="2188029" cy="1208314"/>
        </a:xfrm>
        <a:prstGeom prst="rect">
          <a:avLst/>
        </a:prstGeom>
      </xdr:spPr>
    </xdr:pic>
    <xdr:clientData/>
  </xdr:twoCellAnchor>
  <xdr:twoCellAnchor editAs="oneCell">
    <xdr:from>
      <xdr:col>10</xdr:col>
      <xdr:colOff>261256</xdr:colOff>
      <xdr:row>31</xdr:row>
      <xdr:rowOff>43543</xdr:rowOff>
    </xdr:from>
    <xdr:to>
      <xdr:col>10</xdr:col>
      <xdr:colOff>2024743</xdr:colOff>
      <xdr:row>32</xdr:row>
      <xdr:rowOff>76200</xdr:rowOff>
    </xdr:to>
    <xdr:pic>
      <xdr:nvPicPr>
        <xdr:cNvPr id="24" name="Imagen 23"/>
        <xdr:cNvPicPr/>
      </xdr:nvPicPr>
      <xdr:blipFill>
        <a:blip xmlns:r="http://schemas.openxmlformats.org/officeDocument/2006/relationships" r:embed="rId19"/>
        <a:stretch>
          <a:fillRect/>
        </a:stretch>
      </xdr:blipFill>
      <xdr:spPr>
        <a:xfrm>
          <a:off x="16589827" y="30686829"/>
          <a:ext cx="1763487" cy="1143000"/>
        </a:xfrm>
        <a:prstGeom prst="rect">
          <a:avLst/>
        </a:prstGeom>
      </xdr:spPr>
    </xdr:pic>
    <xdr:clientData/>
  </xdr:twoCellAnchor>
  <xdr:twoCellAnchor editAs="oneCell">
    <xdr:from>
      <xdr:col>10</xdr:col>
      <xdr:colOff>348343</xdr:colOff>
      <xdr:row>32</xdr:row>
      <xdr:rowOff>65315</xdr:rowOff>
    </xdr:from>
    <xdr:to>
      <xdr:col>10</xdr:col>
      <xdr:colOff>1709058</xdr:colOff>
      <xdr:row>32</xdr:row>
      <xdr:rowOff>1567543</xdr:rowOff>
    </xdr:to>
    <xdr:pic>
      <xdr:nvPicPr>
        <xdr:cNvPr id="25" name="Imagen 24"/>
        <xdr:cNvPicPr/>
      </xdr:nvPicPr>
      <xdr:blipFill>
        <a:blip xmlns:r="http://schemas.openxmlformats.org/officeDocument/2006/relationships" r:embed="rId20"/>
        <a:stretch>
          <a:fillRect/>
        </a:stretch>
      </xdr:blipFill>
      <xdr:spPr>
        <a:xfrm>
          <a:off x="16676914" y="31818944"/>
          <a:ext cx="1360715" cy="1502228"/>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119743</xdr:colOff>
          <xdr:row>33</xdr:row>
          <xdr:rowOff>152400</xdr:rowOff>
        </xdr:from>
        <xdr:to>
          <xdr:col>15</xdr:col>
          <xdr:colOff>106601</xdr:colOff>
          <xdr:row>33</xdr:row>
          <xdr:rowOff>1404257</xdr:rowOff>
        </xdr:to>
        <xdr:sp macro="" textlink="">
          <xdr:nvSpPr>
            <xdr:cNvPr id="2057" name="Object 9" hidden="1">
              <a:extLst>
                <a:ext uri="{63B3BB69-23CF-44E3-9099-C40C66FF867C}">
                  <a14:compatExt spid="_x0000_s205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119743</xdr:colOff>
      <xdr:row>34</xdr:row>
      <xdr:rowOff>65314</xdr:rowOff>
    </xdr:from>
    <xdr:to>
      <xdr:col>10</xdr:col>
      <xdr:colOff>2231572</xdr:colOff>
      <xdr:row>34</xdr:row>
      <xdr:rowOff>1382485</xdr:rowOff>
    </xdr:to>
    <xdr:pic>
      <xdr:nvPicPr>
        <xdr:cNvPr id="27" name="Imagen 26"/>
        <xdr:cNvPicPr/>
      </xdr:nvPicPr>
      <xdr:blipFill>
        <a:blip xmlns:r="http://schemas.openxmlformats.org/officeDocument/2006/relationships" r:embed="rId21"/>
        <a:stretch>
          <a:fillRect/>
        </a:stretch>
      </xdr:blipFill>
      <xdr:spPr>
        <a:xfrm>
          <a:off x="16448314" y="35171743"/>
          <a:ext cx="2111829" cy="1317171"/>
        </a:xfrm>
        <a:prstGeom prst="rect">
          <a:avLst/>
        </a:prstGeom>
      </xdr:spPr>
    </xdr:pic>
    <xdr:clientData/>
  </xdr:twoCellAnchor>
  <xdr:twoCellAnchor editAs="oneCell">
    <xdr:from>
      <xdr:col>10</xdr:col>
      <xdr:colOff>76201</xdr:colOff>
      <xdr:row>36</xdr:row>
      <xdr:rowOff>195943</xdr:rowOff>
    </xdr:from>
    <xdr:to>
      <xdr:col>10</xdr:col>
      <xdr:colOff>2220687</xdr:colOff>
      <xdr:row>36</xdr:row>
      <xdr:rowOff>1208314</xdr:rowOff>
    </xdr:to>
    <xdr:pic>
      <xdr:nvPicPr>
        <xdr:cNvPr id="29" name="Imagen 28"/>
        <xdr:cNvPicPr/>
      </xdr:nvPicPr>
      <xdr:blipFill>
        <a:blip xmlns:r="http://schemas.openxmlformats.org/officeDocument/2006/relationships" r:embed="rId22"/>
        <a:stretch>
          <a:fillRect/>
        </a:stretch>
      </xdr:blipFill>
      <xdr:spPr>
        <a:xfrm>
          <a:off x="16404772" y="37011429"/>
          <a:ext cx="2144486" cy="1012371"/>
        </a:xfrm>
        <a:prstGeom prst="rect">
          <a:avLst/>
        </a:prstGeom>
      </xdr:spPr>
    </xdr:pic>
    <xdr:clientData/>
  </xdr:twoCellAnchor>
  <xdr:twoCellAnchor editAs="oneCell">
    <xdr:from>
      <xdr:col>10</xdr:col>
      <xdr:colOff>185057</xdr:colOff>
      <xdr:row>37</xdr:row>
      <xdr:rowOff>206829</xdr:rowOff>
    </xdr:from>
    <xdr:to>
      <xdr:col>10</xdr:col>
      <xdr:colOff>2231572</xdr:colOff>
      <xdr:row>37</xdr:row>
      <xdr:rowOff>1393372</xdr:rowOff>
    </xdr:to>
    <xdr:pic>
      <xdr:nvPicPr>
        <xdr:cNvPr id="30" name="Imagen 29"/>
        <xdr:cNvPicPr/>
      </xdr:nvPicPr>
      <xdr:blipFill>
        <a:blip xmlns:r="http://schemas.openxmlformats.org/officeDocument/2006/relationships" r:embed="rId23"/>
        <a:stretch>
          <a:fillRect/>
        </a:stretch>
      </xdr:blipFill>
      <xdr:spPr>
        <a:xfrm>
          <a:off x="16513628" y="38404800"/>
          <a:ext cx="2046515" cy="1186543"/>
        </a:xfrm>
        <a:prstGeom prst="rect">
          <a:avLst/>
        </a:prstGeom>
      </xdr:spPr>
    </xdr:pic>
    <xdr:clientData/>
  </xdr:twoCellAnchor>
  <xdr:twoCellAnchor editAs="oneCell">
    <xdr:from>
      <xdr:col>10</xdr:col>
      <xdr:colOff>97972</xdr:colOff>
      <xdr:row>38</xdr:row>
      <xdr:rowOff>119743</xdr:rowOff>
    </xdr:from>
    <xdr:to>
      <xdr:col>10</xdr:col>
      <xdr:colOff>2209801</xdr:colOff>
      <xdr:row>38</xdr:row>
      <xdr:rowOff>1143000</xdr:rowOff>
    </xdr:to>
    <xdr:pic>
      <xdr:nvPicPr>
        <xdr:cNvPr id="31" name="Imagen 30"/>
        <xdr:cNvPicPr/>
      </xdr:nvPicPr>
      <xdr:blipFill rotWithShape="1">
        <a:blip xmlns:r="http://schemas.openxmlformats.org/officeDocument/2006/relationships" r:embed="rId24"/>
        <a:srcRect l="17258" t="21891" r="11091" b="12607"/>
        <a:stretch/>
      </xdr:blipFill>
      <xdr:spPr bwMode="auto">
        <a:xfrm>
          <a:off x="16426543" y="39885257"/>
          <a:ext cx="2111829" cy="102325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76200</xdr:colOff>
      <xdr:row>39</xdr:row>
      <xdr:rowOff>32657</xdr:rowOff>
    </xdr:from>
    <xdr:to>
      <xdr:col>15</xdr:col>
      <xdr:colOff>21772</xdr:colOff>
      <xdr:row>39</xdr:row>
      <xdr:rowOff>990600</xdr:rowOff>
    </xdr:to>
    <xdr:pic>
      <xdr:nvPicPr>
        <xdr:cNvPr id="32" name="Imagen 31"/>
        <xdr:cNvPicPr/>
      </xdr:nvPicPr>
      <xdr:blipFill>
        <a:blip xmlns:r="http://schemas.openxmlformats.org/officeDocument/2006/relationships" r:embed="rId25"/>
        <a:stretch>
          <a:fillRect/>
        </a:stretch>
      </xdr:blipFill>
      <xdr:spPr>
        <a:xfrm>
          <a:off x="16404771" y="41180657"/>
          <a:ext cx="2198915" cy="957943"/>
        </a:xfrm>
        <a:prstGeom prst="rect">
          <a:avLst/>
        </a:prstGeom>
      </xdr:spPr>
    </xdr:pic>
    <xdr:clientData/>
  </xdr:twoCellAnchor>
  <xdr:twoCellAnchor editAs="oneCell">
    <xdr:from>
      <xdr:col>10</xdr:col>
      <xdr:colOff>141515</xdr:colOff>
      <xdr:row>40</xdr:row>
      <xdr:rowOff>21771</xdr:rowOff>
    </xdr:from>
    <xdr:to>
      <xdr:col>10</xdr:col>
      <xdr:colOff>2122715</xdr:colOff>
      <xdr:row>40</xdr:row>
      <xdr:rowOff>1023256</xdr:rowOff>
    </xdr:to>
    <xdr:pic>
      <xdr:nvPicPr>
        <xdr:cNvPr id="33" name="Imagen 32"/>
        <xdr:cNvPicPr/>
      </xdr:nvPicPr>
      <xdr:blipFill>
        <a:blip xmlns:r="http://schemas.openxmlformats.org/officeDocument/2006/relationships" r:embed="rId26"/>
        <a:stretch>
          <a:fillRect/>
        </a:stretch>
      </xdr:blipFill>
      <xdr:spPr>
        <a:xfrm>
          <a:off x="16470086" y="42323657"/>
          <a:ext cx="1981200" cy="1001485"/>
        </a:xfrm>
        <a:prstGeom prst="rect">
          <a:avLst/>
        </a:prstGeom>
      </xdr:spPr>
    </xdr:pic>
    <xdr:clientData/>
  </xdr:twoCellAnchor>
  <xdr:twoCellAnchor editAs="oneCell">
    <xdr:from>
      <xdr:col>10</xdr:col>
      <xdr:colOff>468086</xdr:colOff>
      <xdr:row>41</xdr:row>
      <xdr:rowOff>119744</xdr:rowOff>
    </xdr:from>
    <xdr:to>
      <xdr:col>10</xdr:col>
      <xdr:colOff>1807029</xdr:colOff>
      <xdr:row>41</xdr:row>
      <xdr:rowOff>1175659</xdr:rowOff>
    </xdr:to>
    <xdr:pic>
      <xdr:nvPicPr>
        <xdr:cNvPr id="34" name="Imagen 33"/>
        <xdr:cNvPicPr/>
      </xdr:nvPicPr>
      <xdr:blipFill>
        <a:blip xmlns:r="http://schemas.openxmlformats.org/officeDocument/2006/relationships" r:embed="rId27"/>
        <a:stretch>
          <a:fillRect/>
        </a:stretch>
      </xdr:blipFill>
      <xdr:spPr>
        <a:xfrm>
          <a:off x="16796657" y="43727915"/>
          <a:ext cx="1338943" cy="1055915"/>
        </a:xfrm>
        <a:prstGeom prst="rect">
          <a:avLst/>
        </a:prstGeom>
      </xdr:spPr>
    </xdr:pic>
    <xdr:clientData/>
  </xdr:twoCellAnchor>
  <xdr:twoCellAnchor editAs="oneCell">
    <xdr:from>
      <xdr:col>10</xdr:col>
      <xdr:colOff>381001</xdr:colOff>
      <xdr:row>42</xdr:row>
      <xdr:rowOff>21771</xdr:rowOff>
    </xdr:from>
    <xdr:to>
      <xdr:col>10</xdr:col>
      <xdr:colOff>1981201</xdr:colOff>
      <xdr:row>42</xdr:row>
      <xdr:rowOff>1262742</xdr:rowOff>
    </xdr:to>
    <xdr:pic>
      <xdr:nvPicPr>
        <xdr:cNvPr id="35" name="Imagen 34"/>
        <xdr:cNvPicPr/>
      </xdr:nvPicPr>
      <xdr:blipFill>
        <a:blip xmlns:r="http://schemas.openxmlformats.org/officeDocument/2006/relationships" r:embed="rId28"/>
        <a:stretch>
          <a:fillRect/>
        </a:stretch>
      </xdr:blipFill>
      <xdr:spPr>
        <a:xfrm>
          <a:off x="16709572" y="44990657"/>
          <a:ext cx="1600200" cy="1240971"/>
        </a:xfrm>
        <a:prstGeom prst="rect">
          <a:avLst/>
        </a:prstGeom>
      </xdr:spPr>
    </xdr:pic>
    <xdr:clientData/>
  </xdr:twoCellAnchor>
  <xdr:twoCellAnchor editAs="oneCell">
    <xdr:from>
      <xdr:col>10</xdr:col>
      <xdr:colOff>174172</xdr:colOff>
      <xdr:row>43</xdr:row>
      <xdr:rowOff>54429</xdr:rowOff>
    </xdr:from>
    <xdr:to>
      <xdr:col>10</xdr:col>
      <xdr:colOff>2144487</xdr:colOff>
      <xdr:row>43</xdr:row>
      <xdr:rowOff>1034144</xdr:rowOff>
    </xdr:to>
    <xdr:pic>
      <xdr:nvPicPr>
        <xdr:cNvPr id="36" name="Imagen 35"/>
        <xdr:cNvPicPr/>
      </xdr:nvPicPr>
      <xdr:blipFill rotWithShape="1">
        <a:blip xmlns:r="http://schemas.openxmlformats.org/officeDocument/2006/relationships" r:embed="rId29"/>
        <a:srcRect l="15627" t="33827" r="39258" b="20634"/>
        <a:stretch/>
      </xdr:blipFill>
      <xdr:spPr bwMode="auto">
        <a:xfrm>
          <a:off x="16502743" y="46482000"/>
          <a:ext cx="1970315" cy="97971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119742</xdr:colOff>
      <xdr:row>44</xdr:row>
      <xdr:rowOff>195943</xdr:rowOff>
    </xdr:from>
    <xdr:to>
      <xdr:col>10</xdr:col>
      <xdr:colOff>2242457</xdr:colOff>
      <xdr:row>44</xdr:row>
      <xdr:rowOff>1698172</xdr:rowOff>
    </xdr:to>
    <xdr:pic>
      <xdr:nvPicPr>
        <xdr:cNvPr id="37" name="Imagen 36"/>
        <xdr:cNvPicPr/>
      </xdr:nvPicPr>
      <xdr:blipFill rotWithShape="1">
        <a:blip xmlns:r="http://schemas.openxmlformats.org/officeDocument/2006/relationships" r:embed="rId30"/>
        <a:srcRect l="19364" t="31379" r="51421" b="24773"/>
        <a:stretch/>
      </xdr:blipFill>
      <xdr:spPr bwMode="auto">
        <a:xfrm>
          <a:off x="16448313" y="47777400"/>
          <a:ext cx="2122715" cy="150222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97972</xdr:colOff>
      <xdr:row>45</xdr:row>
      <xdr:rowOff>54429</xdr:rowOff>
    </xdr:from>
    <xdr:to>
      <xdr:col>10</xdr:col>
      <xdr:colOff>2079172</xdr:colOff>
      <xdr:row>45</xdr:row>
      <xdr:rowOff>892629</xdr:rowOff>
    </xdr:to>
    <xdr:pic>
      <xdr:nvPicPr>
        <xdr:cNvPr id="38" name="Imagen 37"/>
        <xdr:cNvPicPr/>
      </xdr:nvPicPr>
      <xdr:blipFill rotWithShape="1">
        <a:blip xmlns:r="http://schemas.openxmlformats.org/officeDocument/2006/relationships" r:embed="rId31"/>
        <a:srcRect l="19363" t="44510" r="29523" b="27003"/>
        <a:stretch/>
      </xdr:blipFill>
      <xdr:spPr bwMode="auto">
        <a:xfrm>
          <a:off x="16426543" y="49432029"/>
          <a:ext cx="1981200" cy="838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250371</xdr:colOff>
      <xdr:row>46</xdr:row>
      <xdr:rowOff>43543</xdr:rowOff>
    </xdr:from>
    <xdr:to>
      <xdr:col>10</xdr:col>
      <xdr:colOff>1894114</xdr:colOff>
      <xdr:row>46</xdr:row>
      <xdr:rowOff>1328057</xdr:rowOff>
    </xdr:to>
    <xdr:pic>
      <xdr:nvPicPr>
        <xdr:cNvPr id="39" name="Imagen 38"/>
        <xdr:cNvPicPr/>
      </xdr:nvPicPr>
      <xdr:blipFill rotWithShape="1">
        <a:blip xmlns:r="http://schemas.openxmlformats.org/officeDocument/2006/relationships" r:embed="rId32"/>
        <a:srcRect l="22212" t="31953" r="59119" b="32828"/>
        <a:stretch/>
      </xdr:blipFill>
      <xdr:spPr bwMode="auto">
        <a:xfrm>
          <a:off x="16578942" y="50575029"/>
          <a:ext cx="1643743" cy="128451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315686</xdr:colOff>
      <xdr:row>47</xdr:row>
      <xdr:rowOff>87085</xdr:rowOff>
    </xdr:from>
    <xdr:to>
      <xdr:col>10</xdr:col>
      <xdr:colOff>1992086</xdr:colOff>
      <xdr:row>47</xdr:row>
      <xdr:rowOff>1208314</xdr:rowOff>
    </xdr:to>
    <xdr:pic>
      <xdr:nvPicPr>
        <xdr:cNvPr id="40" name="Imagen 39"/>
        <xdr:cNvPicPr/>
      </xdr:nvPicPr>
      <xdr:blipFill rotWithShape="1">
        <a:blip xmlns:r="http://schemas.openxmlformats.org/officeDocument/2006/relationships" r:embed="rId33"/>
        <a:srcRect l="31424" t="20846" r="8446" b="12387"/>
        <a:stretch/>
      </xdr:blipFill>
      <xdr:spPr bwMode="auto">
        <a:xfrm>
          <a:off x="16644257" y="52131685"/>
          <a:ext cx="1676400" cy="112122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97971</xdr:colOff>
      <xdr:row>48</xdr:row>
      <xdr:rowOff>87087</xdr:rowOff>
    </xdr:from>
    <xdr:to>
      <xdr:col>11</xdr:col>
      <xdr:colOff>0</xdr:colOff>
      <xdr:row>48</xdr:row>
      <xdr:rowOff>1417865</xdr:rowOff>
    </xdr:to>
    <xdr:pic>
      <xdr:nvPicPr>
        <xdr:cNvPr id="41" name="Imagen 40"/>
        <xdr:cNvPicPr/>
      </xdr:nvPicPr>
      <xdr:blipFill rotWithShape="1">
        <a:blip xmlns:r="http://schemas.openxmlformats.org/officeDocument/2006/relationships" r:embed="rId34"/>
        <a:srcRect l="19364" t="32239" r="54746" b="20070"/>
        <a:stretch/>
      </xdr:blipFill>
      <xdr:spPr bwMode="auto">
        <a:xfrm>
          <a:off x="16426542" y="53492401"/>
          <a:ext cx="2155372" cy="133077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195943</xdr:colOff>
      <xdr:row>49</xdr:row>
      <xdr:rowOff>261258</xdr:rowOff>
    </xdr:from>
    <xdr:to>
      <xdr:col>10</xdr:col>
      <xdr:colOff>2035629</xdr:colOff>
      <xdr:row>49</xdr:row>
      <xdr:rowOff>1556658</xdr:rowOff>
    </xdr:to>
    <xdr:pic>
      <xdr:nvPicPr>
        <xdr:cNvPr id="42" name="Imagen 41"/>
        <xdr:cNvPicPr/>
      </xdr:nvPicPr>
      <xdr:blipFill rotWithShape="1">
        <a:blip xmlns:r="http://schemas.openxmlformats.org/officeDocument/2006/relationships" r:embed="rId35"/>
        <a:srcRect l="31933" t="25378" r="9635" b="12085"/>
        <a:stretch/>
      </xdr:blipFill>
      <xdr:spPr bwMode="auto">
        <a:xfrm>
          <a:off x="16524514" y="55310315"/>
          <a:ext cx="1839686" cy="12954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76200</xdr:colOff>
      <xdr:row>50</xdr:row>
      <xdr:rowOff>141514</xdr:rowOff>
    </xdr:from>
    <xdr:to>
      <xdr:col>10</xdr:col>
      <xdr:colOff>2177143</xdr:colOff>
      <xdr:row>50</xdr:row>
      <xdr:rowOff>903514</xdr:rowOff>
    </xdr:to>
    <xdr:pic>
      <xdr:nvPicPr>
        <xdr:cNvPr id="43" name="Imagen 42"/>
        <xdr:cNvPicPr/>
      </xdr:nvPicPr>
      <xdr:blipFill rotWithShape="1">
        <a:blip xmlns:r="http://schemas.openxmlformats.org/officeDocument/2006/relationships" r:embed="rId36"/>
        <a:srcRect/>
        <a:stretch/>
      </xdr:blipFill>
      <xdr:spPr>
        <a:xfrm>
          <a:off x="16404771" y="56888743"/>
          <a:ext cx="2100943" cy="762000"/>
        </a:xfrm>
        <a:prstGeom prst="rect">
          <a:avLst/>
        </a:prstGeom>
      </xdr:spPr>
    </xdr:pic>
    <xdr:clientData/>
  </xdr:twoCellAnchor>
  <xdr:twoCellAnchor editAs="oneCell">
    <xdr:from>
      <xdr:col>10</xdr:col>
      <xdr:colOff>250371</xdr:colOff>
      <xdr:row>51</xdr:row>
      <xdr:rowOff>97971</xdr:rowOff>
    </xdr:from>
    <xdr:to>
      <xdr:col>10</xdr:col>
      <xdr:colOff>1861457</xdr:colOff>
      <xdr:row>51</xdr:row>
      <xdr:rowOff>1426028</xdr:rowOff>
    </xdr:to>
    <xdr:pic>
      <xdr:nvPicPr>
        <xdr:cNvPr id="44" name="Imagen 43"/>
        <xdr:cNvPicPr/>
      </xdr:nvPicPr>
      <xdr:blipFill rotWithShape="1">
        <a:blip xmlns:r="http://schemas.openxmlformats.org/officeDocument/2006/relationships" r:embed="rId37"/>
        <a:srcRect l="32665" t="19545" r="3321" b="11062"/>
        <a:stretch/>
      </xdr:blipFill>
      <xdr:spPr bwMode="auto">
        <a:xfrm>
          <a:off x="16578942" y="57846685"/>
          <a:ext cx="1611086" cy="132805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370115</xdr:colOff>
      <xdr:row>52</xdr:row>
      <xdr:rowOff>21772</xdr:rowOff>
    </xdr:from>
    <xdr:to>
      <xdr:col>10</xdr:col>
      <xdr:colOff>1839687</xdr:colOff>
      <xdr:row>52</xdr:row>
      <xdr:rowOff>1012372</xdr:rowOff>
    </xdr:to>
    <xdr:pic>
      <xdr:nvPicPr>
        <xdr:cNvPr id="45" name="Imagen 44"/>
        <xdr:cNvPicPr/>
      </xdr:nvPicPr>
      <xdr:blipFill rotWithShape="1">
        <a:blip xmlns:r="http://schemas.openxmlformats.org/officeDocument/2006/relationships" r:embed="rId38"/>
        <a:srcRect l="36278" t="33108" r="34280" b="24663"/>
        <a:stretch/>
      </xdr:blipFill>
      <xdr:spPr bwMode="auto">
        <a:xfrm>
          <a:off x="16698686" y="59338029"/>
          <a:ext cx="1469572" cy="9906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348344</xdr:colOff>
      <xdr:row>53</xdr:row>
      <xdr:rowOff>54430</xdr:rowOff>
    </xdr:from>
    <xdr:to>
      <xdr:col>10</xdr:col>
      <xdr:colOff>2024744</xdr:colOff>
      <xdr:row>53</xdr:row>
      <xdr:rowOff>981892</xdr:rowOff>
    </xdr:to>
    <xdr:pic>
      <xdr:nvPicPr>
        <xdr:cNvPr id="46" name="Imagen 45"/>
        <xdr:cNvPicPr/>
      </xdr:nvPicPr>
      <xdr:blipFill rotWithShape="1">
        <a:blip xmlns:r="http://schemas.openxmlformats.org/officeDocument/2006/relationships" r:embed="rId39"/>
        <a:srcRect l="30961" t="20946" r="8257" b="9797"/>
        <a:stretch/>
      </xdr:blipFill>
      <xdr:spPr bwMode="auto">
        <a:xfrm>
          <a:off x="16676915" y="60579001"/>
          <a:ext cx="1676400" cy="92746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293915</xdr:colOff>
      <xdr:row>54</xdr:row>
      <xdr:rowOff>54429</xdr:rowOff>
    </xdr:from>
    <xdr:to>
      <xdr:col>10</xdr:col>
      <xdr:colOff>2002973</xdr:colOff>
      <xdr:row>54</xdr:row>
      <xdr:rowOff>1426029</xdr:rowOff>
    </xdr:to>
    <xdr:pic>
      <xdr:nvPicPr>
        <xdr:cNvPr id="47" name="Imagen 46"/>
        <xdr:cNvPicPr/>
      </xdr:nvPicPr>
      <xdr:blipFill rotWithShape="1">
        <a:blip xmlns:r="http://schemas.openxmlformats.org/officeDocument/2006/relationships" r:embed="rId40"/>
        <a:srcRect l="38463" t="34121" r="35221" b="20292"/>
        <a:stretch/>
      </xdr:blipFill>
      <xdr:spPr bwMode="auto">
        <a:xfrm>
          <a:off x="16622486" y="61765543"/>
          <a:ext cx="1709058" cy="1371600"/>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22860</xdr:colOff>
          <xdr:row>4</xdr:row>
          <xdr:rowOff>7620</xdr:rowOff>
        </xdr:from>
        <xdr:to>
          <xdr:col>2</xdr:col>
          <xdr:colOff>1036320</xdr:colOff>
          <xdr:row>4</xdr:row>
          <xdr:rowOff>236220</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1051560</xdr:colOff>
          <xdr:row>4</xdr:row>
          <xdr:rowOff>7620</xdr:rowOff>
        </xdr:from>
        <xdr:to>
          <xdr:col>3</xdr:col>
          <xdr:colOff>868680</xdr:colOff>
          <xdr:row>4</xdr:row>
          <xdr:rowOff>236220</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xdr:colOff>
          <xdr:row>4</xdr:row>
          <xdr:rowOff>7620</xdr:rowOff>
        </xdr:from>
        <xdr:to>
          <xdr:col>5</xdr:col>
          <xdr:colOff>7620</xdr:colOff>
          <xdr:row>4</xdr:row>
          <xdr:rowOff>236220</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480060</xdr:rowOff>
        </xdr:from>
        <xdr:to>
          <xdr:col>2</xdr:col>
          <xdr:colOff>1021080</xdr:colOff>
          <xdr:row>15</xdr:row>
          <xdr:rowOff>716280</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1013460</xdr:colOff>
          <xdr:row>15</xdr:row>
          <xdr:rowOff>480060</xdr:rowOff>
        </xdr:from>
        <xdr:to>
          <xdr:col>3</xdr:col>
          <xdr:colOff>830580</xdr:colOff>
          <xdr:row>15</xdr:row>
          <xdr:rowOff>716280</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7620</xdr:colOff>
          <xdr:row>15</xdr:row>
          <xdr:rowOff>480060</xdr:rowOff>
        </xdr:from>
        <xdr:to>
          <xdr:col>4</xdr:col>
          <xdr:colOff>838200</xdr:colOff>
          <xdr:row>15</xdr:row>
          <xdr:rowOff>716280</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7620</xdr:colOff>
          <xdr:row>15</xdr:row>
          <xdr:rowOff>480060</xdr:rowOff>
        </xdr:from>
        <xdr:to>
          <xdr:col>5</xdr:col>
          <xdr:colOff>838200</xdr:colOff>
          <xdr:row>15</xdr:row>
          <xdr:rowOff>716280</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png"/><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5" Type="http://schemas.openxmlformats.org/officeDocument/2006/relationships/image" Target="../media/image1.png"/><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png"/></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70" zoomScaleNormal="70" zoomScalePageLayoutView="140" workbookViewId="0">
      <pane ySplit="9" topLeftCell="A54" activePane="bottomLeft" state="frozen"/>
      <selection pane="bottomLeft" activeCell="J51" sqref="J51"/>
    </sheetView>
  </sheetViews>
  <sheetFormatPr baseColWidth="10" defaultColWidth="10.8984375" defaultRowHeight="13.2" x14ac:dyDescent="0.25"/>
  <cols>
    <col min="1" max="1" width="7" style="2" customWidth="1"/>
    <col min="2" max="2" width="21" style="2" customWidth="1"/>
    <col min="3" max="3" width="21.19921875" style="2" customWidth="1"/>
    <col min="4" max="4" width="15.5" style="2" customWidth="1"/>
    <col min="5" max="5" width="17.19921875" style="2" customWidth="1"/>
    <col min="6" max="6" width="28.19921875" style="2" customWidth="1"/>
    <col min="7" max="7" width="20.3984375" style="2" customWidth="1"/>
    <col min="8" max="8" width="28.59765625" style="2" customWidth="1"/>
    <col min="9" max="9" width="20.3984375" style="2" customWidth="1"/>
    <col min="10" max="10" width="34.8984375" style="15" customWidth="1"/>
    <col min="11" max="11" width="29.59765625" style="15" customWidth="1"/>
    <col min="12" max="12" width="20.3984375" style="2" hidden="1" customWidth="1"/>
    <col min="13" max="13" width="14.5" style="2" hidden="1" customWidth="1"/>
    <col min="14" max="15" width="10.8984375" style="2" hidden="1" customWidth="1"/>
    <col min="16" max="16384" width="10.8984375" style="2"/>
  </cols>
  <sheetData>
    <row r="1" spans="1:16" ht="16.2" thickBot="1" x14ac:dyDescent="0.35">
      <c r="A1" s="1"/>
      <c r="B1" s="1"/>
      <c r="C1" s="1"/>
      <c r="D1" s="1"/>
      <c r="F1" s="1"/>
      <c r="G1" s="1"/>
      <c r="H1" s="38"/>
      <c r="I1" s="38"/>
      <c r="J1" s="14"/>
      <c r="K1" s="14"/>
      <c r="L1" s="2" t="s">
        <v>5</v>
      </c>
      <c r="M1" s="2" t="str">
        <f>CONCATENATE('Definición técnica de imagenes'!$B$1," ",$G$5)</f>
        <v xml:space="preserve">Ubicación de la imagen en el recurso </v>
      </c>
    </row>
    <row r="2" spans="1:16" ht="15.6" x14ac:dyDescent="0.3">
      <c r="A2" s="1"/>
      <c r="B2" s="3" t="s">
        <v>121</v>
      </c>
      <c r="C2" s="81" t="s">
        <v>21</v>
      </c>
      <c r="D2" s="82"/>
      <c r="F2" s="74" t="s">
        <v>0</v>
      </c>
      <c r="G2" s="75"/>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6" x14ac:dyDescent="0.3">
      <c r="A3" s="1"/>
      <c r="B3" s="4" t="s">
        <v>8</v>
      </c>
      <c r="C3" s="83">
        <v>10</v>
      </c>
      <c r="D3" s="84"/>
      <c r="F3" s="76"/>
      <c r="G3" s="77"/>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5.6" x14ac:dyDescent="0.3">
      <c r="A4" s="1"/>
      <c r="B4" s="4" t="s">
        <v>54</v>
      </c>
      <c r="C4" s="83" t="s">
        <v>187</v>
      </c>
      <c r="D4" s="84"/>
      <c r="E4" s="5"/>
      <c r="F4" s="37" t="s">
        <v>55</v>
      </c>
      <c r="G4" s="61" t="s">
        <v>190</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6.2" thickBot="1" x14ac:dyDescent="0.35">
      <c r="A5" s="1"/>
      <c r="B5" s="6" t="s">
        <v>1</v>
      </c>
      <c r="C5" s="85" t="s">
        <v>188</v>
      </c>
      <c r="D5" s="86"/>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2" thickBot="1" x14ac:dyDescent="0.35">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3">
      <c r="A7" s="1"/>
      <c r="B7" s="24" t="s">
        <v>40</v>
      </c>
      <c r="C7" s="70"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2" thickBot="1" x14ac:dyDescent="0.35">
      <c r="A8" s="9"/>
      <c r="B8" s="9"/>
      <c r="C8" s="9"/>
      <c r="D8" s="10"/>
      <c r="E8" s="10"/>
      <c r="F8" s="78" t="s">
        <v>62</v>
      </c>
      <c r="G8" s="79"/>
      <c r="H8" s="79"/>
      <c r="I8" s="80"/>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x14ac:dyDescent="0.25">
      <c r="A10" s="12" t="str">
        <f>IF(OR(B10&lt;&gt;"",J10&lt;&gt;""),"IMG01","")</f>
        <v>IMG01</v>
      </c>
      <c r="B10" s="62">
        <v>83915149</v>
      </c>
      <c r="C10" s="20" t="str">
        <f t="shared" ref="C10:C41" si="0">IF(OR(B10&lt;&gt;"",J10&lt;&gt;""),IF($G$4="Recurso",CONCATENATE($G$4," ",$G$5),$G$4),"")</f>
        <v>Cuaderno de Estudio</v>
      </c>
      <c r="D10" s="63" t="s">
        <v>191</v>
      </c>
      <c r="E10" s="63" t="s">
        <v>153</v>
      </c>
      <c r="F10" s="13" t="str">
        <f t="shared" ref="F10" si="1">IF(OR(B10&lt;&gt;"",J10&lt;&gt;""),CONCATENATE($C$7,"_",$A10,IF($G$4="Cuaderno de Estudio","_small",CONCATENATE(IF(I10="","","n"),IF(LEFT($G$5,1)="F",".jpg",".png")))),"")</f>
        <v>MA_10_03_CO_IMG01_small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MA_10_03_CO_IMG01_zoom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192</v>
      </c>
      <c r="K10" s="64"/>
      <c r="O10" s="2" t="str">
        <f>'Definición técnica de imagenes'!A12</f>
        <v>M12D</v>
      </c>
    </row>
    <row r="11" spans="1:16" s="11" customFormat="1" ht="105" customHeight="1" x14ac:dyDescent="0.25">
      <c r="A11" s="12" t="str">
        <f t="shared" ref="A11:A18" si="3">IF(OR(B11&lt;&gt;"",J11&lt;&gt;""),CONCATENATE(LEFT(A10,3),IF(MID(A10,4,2)+1&lt;10,CONCATENATE("0",MID(A10,4,2)+1))),"")</f>
        <v>IMG02</v>
      </c>
      <c r="B11" s="62" t="s">
        <v>193</v>
      </c>
      <c r="C11" s="20" t="str">
        <f t="shared" si="0"/>
        <v>Cuaderno de Estudio</v>
      </c>
      <c r="D11" s="63" t="s">
        <v>194</v>
      </c>
      <c r="E11" s="63" t="s">
        <v>153</v>
      </c>
      <c r="F11" s="13" t="str">
        <f t="shared" ref="F11:F74" si="4">IF(OR(B11&lt;&gt;"",J11&lt;&gt;""),CONCATENATE($C$7,"_",$A11,IF($G$4="Cuaderno de Estudio","_small",CONCATENATE(IF(I11="","","n"),IF(LEFT($G$5,1)="F",".jpg",".png")))),"")</f>
        <v>MA_10_03_CO_IMG02_small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MA_10_03_CO_IMG02_zoom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3" t="s">
        <v>195</v>
      </c>
      <c r="K11" s="65"/>
      <c r="O11" s="2" t="str">
        <f>'Definición técnica de imagenes'!A13</f>
        <v>M101</v>
      </c>
    </row>
    <row r="12" spans="1:16" s="11" customFormat="1" ht="85.8" customHeight="1" x14ac:dyDescent="0.25">
      <c r="A12" s="12" t="str">
        <f t="shared" si="3"/>
        <v>IMG03</v>
      </c>
      <c r="B12" s="62" t="s">
        <v>193</v>
      </c>
      <c r="C12" s="20" t="str">
        <f t="shared" si="0"/>
        <v>Cuaderno de Estudio</v>
      </c>
      <c r="D12" s="63" t="s">
        <v>194</v>
      </c>
      <c r="E12" s="63" t="s">
        <v>153</v>
      </c>
      <c r="F12" s="13" t="str">
        <f t="shared" si="4"/>
        <v>MA_10_03_CO_IMG03_small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MA_10_03_CO_IMG03_zoom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3" t="s">
        <v>196</v>
      </c>
      <c r="K12" s="64"/>
      <c r="O12" s="2" t="str">
        <f>'Definición técnica de imagenes'!A18</f>
        <v>Diaporama F1</v>
      </c>
    </row>
    <row r="13" spans="1:16" s="11" customFormat="1" ht="85.8" customHeight="1" x14ac:dyDescent="0.25">
      <c r="A13" s="12" t="str">
        <f t="shared" si="3"/>
        <v>IMG04</v>
      </c>
      <c r="B13" s="62" t="s">
        <v>193</v>
      </c>
      <c r="C13" s="20" t="str">
        <f t="shared" si="0"/>
        <v>Cuaderno de Estudio</v>
      </c>
      <c r="D13" s="63" t="s">
        <v>194</v>
      </c>
      <c r="E13" s="63" t="s">
        <v>153</v>
      </c>
      <c r="F13" s="13" t="str">
        <f t="shared" si="4"/>
        <v>MA_10_03_CO_IMG04_small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MA_10_03_CO_IMG04_zoom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3" t="s">
        <v>196</v>
      </c>
      <c r="K13" s="64"/>
      <c r="O13" s="2" t="str">
        <f>'Definición técnica de imagenes'!A19</f>
        <v>F4</v>
      </c>
    </row>
    <row r="14" spans="1:16" s="11" customFormat="1" ht="124.8" customHeight="1" x14ac:dyDescent="0.3">
      <c r="A14" s="12" t="str">
        <f t="shared" si="3"/>
        <v>IMG05</v>
      </c>
      <c r="B14" s="62" t="s">
        <v>193</v>
      </c>
      <c r="C14" s="20" t="str">
        <f t="shared" si="0"/>
        <v>Cuaderno de Estudio</v>
      </c>
      <c r="D14" s="63" t="s">
        <v>194</v>
      </c>
      <c r="E14" s="63" t="s">
        <v>153</v>
      </c>
      <c r="F14" s="13" t="str">
        <f t="shared" si="4"/>
        <v>MA_10_03_CO_IMG05_small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MA_10_03_CO_IMG05_zoom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3" t="s">
        <v>198</v>
      </c>
      <c r="K14"/>
      <c r="O14" s="2" t="str">
        <f>'Definición técnica de imagenes'!A22</f>
        <v>F6</v>
      </c>
    </row>
    <row r="15" spans="1:16" s="11" customFormat="1" ht="128.4" customHeight="1" x14ac:dyDescent="0.25">
      <c r="A15" s="12" t="str">
        <f t="shared" si="3"/>
        <v>IMG06</v>
      </c>
      <c r="B15" s="62" t="s">
        <v>193</v>
      </c>
      <c r="C15" s="20" t="str">
        <f t="shared" si="0"/>
        <v>Cuaderno de Estudio</v>
      </c>
      <c r="D15" s="63" t="s">
        <v>194</v>
      </c>
      <c r="E15" s="63" t="s">
        <v>153</v>
      </c>
      <c r="F15" s="13" t="str">
        <f t="shared" si="4"/>
        <v>MA_10_03_CO_IMG06_small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MA_10_03_CO_IMG06_zoom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3" t="s">
        <v>198</v>
      </c>
      <c r="K15" s="66"/>
      <c r="O15" s="2" t="str">
        <f>'Definición técnica de imagenes'!A24</f>
        <v>F6B</v>
      </c>
    </row>
    <row r="16" spans="1:16" s="11" customFormat="1" ht="105.6" x14ac:dyDescent="0.3">
      <c r="A16" s="12" t="str">
        <f t="shared" si="3"/>
        <v>IMG07</v>
      </c>
      <c r="B16" s="62" t="s">
        <v>193</v>
      </c>
      <c r="C16" s="20" t="str">
        <f t="shared" si="0"/>
        <v>Cuaderno de Estudio</v>
      </c>
      <c r="D16" s="63" t="s">
        <v>194</v>
      </c>
      <c r="E16" s="63" t="s">
        <v>153</v>
      </c>
      <c r="F16" s="13" t="str">
        <f t="shared" si="4"/>
        <v>MA_10_03_CO_IMG07_small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MA_10_03_CO_IMG07_zoom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3" t="s">
        <v>199</v>
      </c>
      <c r="K16" s="67"/>
      <c r="O16" s="2" t="str">
        <f>'Definición técnica de imagenes'!A25</f>
        <v>F7</v>
      </c>
    </row>
    <row r="17" spans="1:15" s="11" customFormat="1" ht="102.6" customHeight="1" x14ac:dyDescent="0.25">
      <c r="A17" s="12" t="str">
        <f t="shared" si="3"/>
        <v>IMG08</v>
      </c>
      <c r="B17" s="62" t="s">
        <v>193</v>
      </c>
      <c r="C17" s="20" t="str">
        <f t="shared" si="0"/>
        <v>Cuaderno de Estudio</v>
      </c>
      <c r="D17" s="63" t="s">
        <v>194</v>
      </c>
      <c r="E17" s="63" t="s">
        <v>153</v>
      </c>
      <c r="F17" s="13" t="str">
        <f t="shared" si="4"/>
        <v>MA_10_03_CO_IMG08_small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MA_10_03_CO_IMG08_zoom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3" t="s">
        <v>197</v>
      </c>
      <c r="K17" s="66"/>
      <c r="O17" s="2" t="str">
        <f>'Definición técnica de imagenes'!A27</f>
        <v>F7B</v>
      </c>
    </row>
    <row r="18" spans="1:15" s="11" customFormat="1" ht="131.4" customHeight="1" x14ac:dyDescent="0.3">
      <c r="A18" s="12" t="str">
        <f t="shared" si="3"/>
        <v>IMG09</v>
      </c>
      <c r="B18" s="62" t="s">
        <v>193</v>
      </c>
      <c r="C18" s="20" t="str">
        <f t="shared" si="0"/>
        <v>Cuaderno de Estudio</v>
      </c>
      <c r="D18" s="63" t="s">
        <v>194</v>
      </c>
      <c r="E18" s="63" t="s">
        <v>153</v>
      </c>
      <c r="F18" s="13" t="str">
        <f t="shared" si="4"/>
        <v>MA_10_03_CO_IMG09_small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MA_10_03_CO_IMG09_zoom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3" t="s">
        <v>198</v>
      </c>
      <c r="K18"/>
      <c r="O18" s="2" t="str">
        <f>'Definición técnica de imagenes'!A30</f>
        <v>F8</v>
      </c>
    </row>
    <row r="19" spans="1:15" s="11" customFormat="1" ht="113.4" customHeight="1" x14ac:dyDescent="0.3">
      <c r="A19" s="12" t="str">
        <f t="shared" ref="A19:A50" si="6">IF(OR(B19&lt;&gt;"",J19&lt;&gt;""),CONCATENATE(LEFT(A18,3),IF(MID(A18,4,2)+1&lt;10,CONCATENATE("0",MID(A18,4,2)+1),MID(A18,4,2)+1)),"")</f>
        <v>IMG10</v>
      </c>
      <c r="B19" s="62" t="s">
        <v>193</v>
      </c>
      <c r="C19" s="20" t="str">
        <f t="shared" si="0"/>
        <v>Cuaderno de Estudio</v>
      </c>
      <c r="D19" s="63" t="s">
        <v>194</v>
      </c>
      <c r="E19" s="63" t="s">
        <v>153</v>
      </c>
      <c r="F19" s="13" t="str">
        <f t="shared" si="4"/>
        <v>MA_10_03_CO_IMG10_small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MA_10_03_CO_IMG10_zoom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3" t="s">
        <v>199</v>
      </c>
      <c r="K19" s="67"/>
      <c r="O19" s="2" t="str">
        <f>'Definición técnica de imagenes'!A31</f>
        <v>F10</v>
      </c>
    </row>
    <row r="20" spans="1:15" s="11" customFormat="1" ht="90.6" customHeight="1" x14ac:dyDescent="0.25">
      <c r="A20" s="12" t="str">
        <f t="shared" si="6"/>
        <v>IMG11</v>
      </c>
      <c r="B20" s="62" t="s">
        <v>193</v>
      </c>
      <c r="C20" s="20" t="str">
        <f t="shared" si="0"/>
        <v>Cuaderno de Estudio</v>
      </c>
      <c r="D20" s="63" t="s">
        <v>194</v>
      </c>
      <c r="E20" s="63" t="s">
        <v>153</v>
      </c>
      <c r="F20" s="13" t="str">
        <f t="shared" si="4"/>
        <v>MA_10_03_CO_IMG11_small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MA_10_03_CO_IMG11_zoom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3" t="s">
        <v>206</v>
      </c>
      <c r="K20" s="66"/>
      <c r="O20" s="2" t="str">
        <f>'Definición técnica de imagenes'!A32</f>
        <v>F10B</v>
      </c>
    </row>
    <row r="21" spans="1:15" s="11" customFormat="1" ht="119.4" customHeight="1" x14ac:dyDescent="0.25">
      <c r="A21" s="12" t="str">
        <f t="shared" si="6"/>
        <v>IMG12</v>
      </c>
      <c r="B21" s="62" t="s">
        <v>193</v>
      </c>
      <c r="C21" s="20" t="str">
        <f t="shared" si="0"/>
        <v>Cuaderno de Estudio</v>
      </c>
      <c r="D21" s="63" t="s">
        <v>194</v>
      </c>
      <c r="E21" s="63" t="s">
        <v>153</v>
      </c>
      <c r="F21" s="13" t="str">
        <f t="shared" si="4"/>
        <v>MA_10_03_CO_IMG12_small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MA_10_03_CO_IMG12_zoom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3" t="s">
        <v>199</v>
      </c>
      <c r="K21" s="66"/>
      <c r="O21" s="2" t="str">
        <f>'Definición técnica de imagenes'!A33</f>
        <v>F11</v>
      </c>
    </row>
    <row r="22" spans="1:15" s="11" customFormat="1" ht="113.4" customHeight="1" x14ac:dyDescent="0.3">
      <c r="A22" s="12" t="str">
        <f t="shared" si="6"/>
        <v>IMG13</v>
      </c>
      <c r="B22" s="62" t="s">
        <v>193</v>
      </c>
      <c r="C22" s="20" t="str">
        <f t="shared" si="0"/>
        <v>Cuaderno de Estudio</v>
      </c>
      <c r="D22" s="63" t="s">
        <v>194</v>
      </c>
      <c r="E22" s="63" t="s">
        <v>153</v>
      </c>
      <c r="F22" s="13" t="str">
        <f t="shared" si="4"/>
        <v>MA_10_03_CO_IMG13_small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MA_10_03_CO_IMG13_zoom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208</v>
      </c>
      <c r="K22"/>
      <c r="O22" s="2" t="str">
        <f>'Definición técnica de imagenes'!A34</f>
        <v>F12</v>
      </c>
    </row>
    <row r="23" spans="1:15" s="11" customFormat="1" ht="141.6" customHeight="1" x14ac:dyDescent="0.25">
      <c r="A23" s="12" t="str">
        <f t="shared" si="6"/>
        <v>IMG14</v>
      </c>
      <c r="B23" s="62" t="s">
        <v>193</v>
      </c>
      <c r="C23" s="20" t="str">
        <f t="shared" si="0"/>
        <v>Cuaderno de Estudio</v>
      </c>
      <c r="D23" s="63" t="s">
        <v>194</v>
      </c>
      <c r="E23" s="63" t="s">
        <v>153</v>
      </c>
      <c r="F23" s="13" t="str">
        <f t="shared" si="4"/>
        <v>MA_10_03_CO_IMG14_small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MA_10_03_CO_IMG14_zoom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3" t="s">
        <v>199</v>
      </c>
      <c r="K23" s="64"/>
      <c r="O23" s="2" t="str">
        <f>'Definición técnica de imagenes'!A35</f>
        <v>F13</v>
      </c>
    </row>
    <row r="24" spans="1:15" s="11" customFormat="1" ht="91.2" customHeight="1" x14ac:dyDescent="0.25">
      <c r="A24" s="12" t="str">
        <f t="shared" si="6"/>
        <v>IMG15</v>
      </c>
      <c r="B24" s="62" t="s">
        <v>193</v>
      </c>
      <c r="C24" s="20" t="str">
        <f t="shared" si="0"/>
        <v>Cuaderno de Estudio</v>
      </c>
      <c r="D24" s="63" t="s">
        <v>194</v>
      </c>
      <c r="E24" s="63" t="s">
        <v>153</v>
      </c>
      <c r="F24" s="13" t="str">
        <f t="shared" si="4"/>
        <v>MA_10_03_CO_IMG15_small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MA_10_03_CO_IMG15_zoom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t="s">
        <v>205</v>
      </c>
      <c r="K24" s="65"/>
      <c r="O24" s="2" t="str">
        <f>'Definición técnica de imagenes'!A37</f>
        <v>F13B</v>
      </c>
    </row>
    <row r="25" spans="1:15" s="11" customFormat="1" ht="119.4" customHeight="1" x14ac:dyDescent="0.25">
      <c r="A25" s="12" t="str">
        <f t="shared" si="6"/>
        <v>IMG16</v>
      </c>
      <c r="B25" s="62" t="s">
        <v>193</v>
      </c>
      <c r="C25" s="20" t="str">
        <f t="shared" si="0"/>
        <v>Cuaderno de Estudio</v>
      </c>
      <c r="D25" s="63" t="s">
        <v>194</v>
      </c>
      <c r="E25" s="63" t="s">
        <v>153</v>
      </c>
      <c r="F25" s="13" t="str">
        <f t="shared" si="4"/>
        <v>MA_10_03_CO_IMG16_small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MA_10_03_CO_IMG16_zoom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199</v>
      </c>
      <c r="K25" s="64"/>
    </row>
    <row r="26" spans="1:15" s="11" customFormat="1" ht="85.8" customHeight="1" x14ac:dyDescent="0.25">
      <c r="A26" s="12" t="str">
        <f t="shared" si="6"/>
        <v>IMG17</v>
      </c>
      <c r="B26" s="62" t="s">
        <v>193</v>
      </c>
      <c r="C26" s="20" t="str">
        <f t="shared" si="0"/>
        <v>Cuaderno de Estudio</v>
      </c>
      <c r="D26" s="63" t="s">
        <v>194</v>
      </c>
      <c r="E26" s="63" t="s">
        <v>153</v>
      </c>
      <c r="F26" s="13" t="str">
        <f t="shared" si="4"/>
        <v>MA_10_03_CO_IMG17_small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MA_10_03_CO_IMG17_zoom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204</v>
      </c>
      <c r="K26" s="64"/>
    </row>
    <row r="27" spans="1:15" s="11" customFormat="1" ht="124.8" customHeight="1" x14ac:dyDescent="0.25">
      <c r="A27" s="12" t="str">
        <f t="shared" si="6"/>
        <v>IMG18</v>
      </c>
      <c r="B27" s="62" t="s">
        <v>193</v>
      </c>
      <c r="C27" s="20" t="str">
        <f t="shared" si="0"/>
        <v>Cuaderno de Estudio</v>
      </c>
      <c r="D27" s="63" t="s">
        <v>194</v>
      </c>
      <c r="E27" s="63" t="s">
        <v>153</v>
      </c>
      <c r="F27" s="13" t="str">
        <f t="shared" si="4"/>
        <v>MA_10_03_CO_IMG18_small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MA_10_03_CO_IMG18_zoom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3" t="s">
        <v>199</v>
      </c>
      <c r="K27" s="64"/>
      <c r="O27" s="2"/>
    </row>
    <row r="28" spans="1:15" s="11" customFormat="1" ht="91.2" customHeight="1" x14ac:dyDescent="0.25">
      <c r="A28" s="12" t="str">
        <f t="shared" si="6"/>
        <v>IMG19</v>
      </c>
      <c r="B28" s="62" t="s">
        <v>193</v>
      </c>
      <c r="C28" s="20" t="str">
        <f t="shared" si="0"/>
        <v>Cuaderno de Estudio</v>
      </c>
      <c r="D28" s="63" t="s">
        <v>194</v>
      </c>
      <c r="E28" s="63" t="s">
        <v>153</v>
      </c>
      <c r="F28" s="13" t="str">
        <f t="shared" si="4"/>
        <v>MA_10_03_CO_IMG19_small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MA_10_03_CO_IMG19_zoom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3" t="s">
        <v>204</v>
      </c>
      <c r="K28" s="64"/>
    </row>
    <row r="29" spans="1:15" s="11" customFormat="1" ht="96.6" customHeight="1" x14ac:dyDescent="0.25">
      <c r="A29" s="12" t="str">
        <f t="shared" si="6"/>
        <v>IMG20</v>
      </c>
      <c r="B29" s="62" t="s">
        <v>193</v>
      </c>
      <c r="C29" s="20" t="str">
        <f t="shared" si="0"/>
        <v>Cuaderno de Estudio</v>
      </c>
      <c r="D29" s="63" t="s">
        <v>194</v>
      </c>
      <c r="E29" s="63" t="s">
        <v>153</v>
      </c>
      <c r="F29" s="13" t="str">
        <f t="shared" si="4"/>
        <v>MA_10_03_CO_IMG20_small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MA_10_03_CO_IMG20_zoom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3" t="s">
        <v>200</v>
      </c>
      <c r="K29" s="64"/>
    </row>
    <row r="30" spans="1:15" s="11" customFormat="1" ht="81.599999999999994" customHeight="1" x14ac:dyDescent="0.25">
      <c r="A30" s="12" t="str">
        <f t="shared" si="6"/>
        <v>IMG21</v>
      </c>
      <c r="B30" s="62" t="s">
        <v>193</v>
      </c>
      <c r="C30" s="20" t="str">
        <f t="shared" si="0"/>
        <v>Cuaderno de Estudio</v>
      </c>
      <c r="D30" s="63" t="s">
        <v>194</v>
      </c>
      <c r="E30" s="63" t="s">
        <v>153</v>
      </c>
      <c r="F30" s="13" t="str">
        <f t="shared" si="4"/>
        <v>MA_10_03_CO_IMG21_small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MA_10_03_CO_IMG21_zoom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3" t="s">
        <v>201</v>
      </c>
      <c r="K30" s="64"/>
    </row>
    <row r="31" spans="1:15" s="11" customFormat="1" ht="97.2" customHeight="1" x14ac:dyDescent="0.25">
      <c r="A31" s="12" t="str">
        <f t="shared" si="6"/>
        <v>IMG22</v>
      </c>
      <c r="B31" s="62" t="s">
        <v>193</v>
      </c>
      <c r="C31" s="20" t="str">
        <f t="shared" si="0"/>
        <v>Cuaderno de Estudio</v>
      </c>
      <c r="D31" s="63" t="s">
        <v>194</v>
      </c>
      <c r="E31" s="63" t="s">
        <v>153</v>
      </c>
      <c r="F31" s="13" t="str">
        <f t="shared" si="4"/>
        <v>MA_10_03_CO_IMG22_small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MA_10_03_CO_IMG22_zoom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3" t="s">
        <v>203</v>
      </c>
      <c r="K31" s="64"/>
    </row>
    <row r="32" spans="1:15" s="11" customFormat="1" ht="87" customHeight="1" x14ac:dyDescent="0.25">
      <c r="A32" s="12" t="str">
        <f t="shared" si="6"/>
        <v>IMG23</v>
      </c>
      <c r="B32" s="62" t="s">
        <v>193</v>
      </c>
      <c r="C32" s="20" t="str">
        <f t="shared" si="0"/>
        <v>Cuaderno de Estudio</v>
      </c>
      <c r="D32" s="63" t="s">
        <v>194</v>
      </c>
      <c r="E32" s="63" t="s">
        <v>153</v>
      </c>
      <c r="F32" s="13" t="str">
        <f t="shared" si="4"/>
        <v>MA_10_03_CO_IMG23_small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MA_10_03_CO_IMG23_zoom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3" t="s">
        <v>203</v>
      </c>
      <c r="K32" s="64"/>
    </row>
    <row r="33" spans="1:15" s="11" customFormat="1" ht="142.80000000000001" customHeight="1" x14ac:dyDescent="0.25">
      <c r="A33" s="12" t="str">
        <f t="shared" si="6"/>
        <v>IMG24</v>
      </c>
      <c r="B33" s="62" t="s">
        <v>193</v>
      </c>
      <c r="C33" s="20" t="str">
        <f t="shared" si="0"/>
        <v>Cuaderno de Estudio</v>
      </c>
      <c r="D33" s="63" t="s">
        <v>194</v>
      </c>
      <c r="E33" s="63" t="s">
        <v>154</v>
      </c>
      <c r="F33" s="13" t="str">
        <f t="shared" si="4"/>
        <v>MA_10_03_CO_IMG24_small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MA_10_03_CO_IMG24_zoom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3" t="s">
        <v>202</v>
      </c>
      <c r="K33" s="64"/>
    </row>
    <row r="34" spans="1:15" s="11" customFormat="1" ht="120.6" customHeight="1" x14ac:dyDescent="0.3">
      <c r="A34" s="12" t="str">
        <f t="shared" si="6"/>
        <v>IMG25</v>
      </c>
      <c r="B34" s="62" t="s">
        <v>193</v>
      </c>
      <c r="C34" s="20" t="str">
        <f t="shared" si="0"/>
        <v>Cuaderno de Estudio</v>
      </c>
      <c r="D34" s="63" t="s">
        <v>194</v>
      </c>
      <c r="E34" s="63" t="s">
        <v>153</v>
      </c>
      <c r="F34" s="13" t="str">
        <f t="shared" si="4"/>
        <v>MA_10_03_CO_IMG25_small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MA_10_03_CO_IMG25_zoom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3" t="s">
        <v>203</v>
      </c>
      <c r="K34"/>
      <c r="O34" s="2"/>
    </row>
    <row r="35" spans="1:15" s="11" customFormat="1" ht="121.8" customHeight="1" x14ac:dyDescent="0.25">
      <c r="A35" s="12" t="str">
        <f t="shared" si="6"/>
        <v>IMG26</v>
      </c>
      <c r="B35" s="62" t="s">
        <v>193</v>
      </c>
      <c r="C35" s="20" t="str">
        <f t="shared" si="0"/>
        <v>Cuaderno de Estudio</v>
      </c>
      <c r="D35" s="63" t="s">
        <v>194</v>
      </c>
      <c r="E35" s="63" t="s">
        <v>153</v>
      </c>
      <c r="F35" s="13" t="str">
        <f t="shared" si="4"/>
        <v>MA_10_03_CO_IMG26_small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MA_10_03_CO_IMG26_zoom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3" t="s">
        <v>203</v>
      </c>
      <c r="K35" s="65"/>
      <c r="O35" s="2"/>
    </row>
    <row r="36" spans="1:15" s="11" customFormat="1" x14ac:dyDescent="0.25">
      <c r="A36" s="12" t="str">
        <f t="shared" si="6"/>
        <v>IMG27</v>
      </c>
      <c r="B36" s="62">
        <v>102840389</v>
      </c>
      <c r="C36" s="20" t="str">
        <f t="shared" si="0"/>
        <v>Cuaderno de Estudio</v>
      </c>
      <c r="D36" s="63" t="s">
        <v>194</v>
      </c>
      <c r="E36" s="63" t="s">
        <v>154</v>
      </c>
      <c r="F36" s="13" t="str">
        <f t="shared" si="4"/>
        <v>MA_10_03_CO_IMG27_small</v>
      </c>
      <c r="G36" s="13" t="str">
        <f ca="1">IF($F36&lt;&gt;"",IF($G$4="Recurso",VLOOKUP($E36,OFFSET('Definición técnica de imagenes'!$A$1,MATCH($G$5,'Definición técnica de imagenes'!$A$1:$A$104,0)-1,1,COUNTIF('Definición técnica de imagenes'!$A$3:$A$102,$G$5),5),5,FALSE),'Definición técnica de imagenes'!$F$16),"")</f>
        <v>526 x 370 px</v>
      </c>
      <c r="H36" s="13" t="str">
        <f t="shared" ca="1" si="5"/>
        <v>MA_10_03_CO_IMG27_zoom</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600 px</v>
      </c>
      <c r="J36" s="63" t="s">
        <v>192</v>
      </c>
      <c r="K36" s="65"/>
      <c r="O36" s="2"/>
    </row>
    <row r="37" spans="1:15" s="11" customFormat="1" ht="108.6" customHeight="1" x14ac:dyDescent="0.25">
      <c r="A37" s="12" t="str">
        <f t="shared" si="6"/>
        <v>IMG28</v>
      </c>
      <c r="B37" s="62" t="s">
        <v>193</v>
      </c>
      <c r="C37" s="20" t="str">
        <f t="shared" si="0"/>
        <v>Cuaderno de Estudio</v>
      </c>
      <c r="D37" s="63" t="s">
        <v>194</v>
      </c>
      <c r="E37" s="63" t="s">
        <v>153</v>
      </c>
      <c r="F37" s="13" t="str">
        <f t="shared" si="4"/>
        <v>MA_10_03_CO_IMG28_small</v>
      </c>
      <c r="G37" s="13" t="str">
        <f ca="1">IF($F37&lt;&gt;"",IF($G$4="Recurso",VLOOKUP($E37,OFFSET('Definición técnica de imagenes'!$A$1,MATCH($G$5,'Definición técnica de imagenes'!$A$1:$A$104,0)-1,1,COUNTIF('Definición técnica de imagenes'!$A$3:$A$102,$G$5),5),5,FALSE),'Definición técnica de imagenes'!$F$16),"")</f>
        <v>526 x 370 px</v>
      </c>
      <c r="H37" s="13" t="str">
        <f t="shared" ca="1" si="5"/>
        <v>MA_10_03_CO_IMG28_zoom</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600 px</v>
      </c>
      <c r="J37" s="63" t="s">
        <v>203</v>
      </c>
      <c r="K37" s="65"/>
    </row>
    <row r="38" spans="1:15" s="11" customFormat="1" ht="123.6" customHeight="1" x14ac:dyDescent="0.25">
      <c r="A38" s="12" t="str">
        <f t="shared" si="6"/>
        <v>IMG29</v>
      </c>
      <c r="B38" s="62" t="s">
        <v>193</v>
      </c>
      <c r="C38" s="20" t="str">
        <f t="shared" si="0"/>
        <v>Cuaderno de Estudio</v>
      </c>
      <c r="D38" s="63" t="s">
        <v>194</v>
      </c>
      <c r="E38" s="63" t="s">
        <v>153</v>
      </c>
      <c r="F38" s="13" t="str">
        <f t="shared" si="4"/>
        <v>MA_10_03_CO_IMG29_small</v>
      </c>
      <c r="G38" s="13" t="str">
        <f ca="1">IF($F38&lt;&gt;"",IF($G$4="Recurso",VLOOKUP($E38,OFFSET('Definición técnica de imagenes'!$A$1,MATCH($G$5,'Definición técnica de imagenes'!$A$1:$A$104,0)-1,1,COUNTIF('Definición técnica de imagenes'!$A$3:$A$102,$G$5),5),5,FALSE),'Definición técnica de imagenes'!$F$16),"")</f>
        <v>526 x 370 px</v>
      </c>
      <c r="H38" s="13" t="str">
        <f t="shared" ca="1" si="5"/>
        <v>MA_10_03_CO_IMG29_zoom</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600 px</v>
      </c>
      <c r="J38" s="63" t="s">
        <v>203</v>
      </c>
      <c r="K38" s="65"/>
    </row>
    <row r="39" spans="1:15" s="11" customFormat="1" ht="109.2" customHeight="1" x14ac:dyDescent="0.25">
      <c r="A39" s="12" t="str">
        <f t="shared" si="6"/>
        <v>IMG30</v>
      </c>
      <c r="B39" s="62" t="s">
        <v>193</v>
      </c>
      <c r="C39" s="20" t="str">
        <f t="shared" si="0"/>
        <v>Cuaderno de Estudio</v>
      </c>
      <c r="D39" s="63" t="s">
        <v>194</v>
      </c>
      <c r="E39" s="63" t="s">
        <v>153</v>
      </c>
      <c r="F39" s="13" t="str">
        <f t="shared" si="4"/>
        <v>MA_10_03_CO_IMG30_small</v>
      </c>
      <c r="G39" s="13" t="str">
        <f ca="1">IF($F39&lt;&gt;"",IF($G$4="Recurso",VLOOKUP($E39,OFFSET('Definición técnica de imagenes'!$A$1,MATCH($G$5,'Definición técnica de imagenes'!$A$1:$A$104,0)-1,1,COUNTIF('Definición técnica de imagenes'!$A$3:$A$102,$G$5),5),5,FALSE),'Definición técnica de imagenes'!$F$16),"")</f>
        <v>526 x 370 px</v>
      </c>
      <c r="H39" s="13" t="str">
        <f t="shared" ca="1" si="5"/>
        <v>MA_10_03_CO_IMG30_zoom</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600 px</v>
      </c>
      <c r="J39" s="63" t="s">
        <v>206</v>
      </c>
      <c r="K39" s="65"/>
    </row>
    <row r="40" spans="1:15" s="11" customFormat="1" ht="91.2" customHeight="1" x14ac:dyDescent="0.25">
      <c r="A40" s="12" t="str">
        <f t="shared" si="6"/>
        <v>IMG31</v>
      </c>
      <c r="B40" s="62" t="s">
        <v>193</v>
      </c>
      <c r="C40" s="20" t="str">
        <f t="shared" si="0"/>
        <v>Cuaderno de Estudio</v>
      </c>
      <c r="D40" s="63" t="s">
        <v>194</v>
      </c>
      <c r="E40" s="63" t="s">
        <v>153</v>
      </c>
      <c r="F40" s="13" t="str">
        <f t="shared" si="4"/>
        <v>MA_10_03_CO_IMG31_small</v>
      </c>
      <c r="G40" s="13" t="str">
        <f ca="1">IF($F40&lt;&gt;"",IF($G$4="Recurso",VLOOKUP($E40,OFFSET('Definición técnica de imagenes'!$A$1,MATCH($G$5,'Definición técnica de imagenes'!$A$1:$A$104,0)-1,1,COUNTIF('Definición técnica de imagenes'!$A$3:$A$102,$G$5),5),5,FALSE),'Definición técnica de imagenes'!$F$16),"")</f>
        <v>526 x 370 px</v>
      </c>
      <c r="H40" s="13" t="str">
        <f t="shared" ca="1" si="5"/>
        <v>MA_10_03_CO_IMG31_zoom</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600 px</v>
      </c>
      <c r="J40" s="63" t="s">
        <v>206</v>
      </c>
      <c r="K40" s="65"/>
    </row>
    <row r="41" spans="1:15" s="11" customFormat="1" ht="103.2" customHeight="1" x14ac:dyDescent="0.25">
      <c r="A41" s="12" t="str">
        <f t="shared" si="6"/>
        <v>IMG32</v>
      </c>
      <c r="B41" s="62" t="s">
        <v>193</v>
      </c>
      <c r="C41" s="20" t="str">
        <f t="shared" si="0"/>
        <v>Cuaderno de Estudio</v>
      </c>
      <c r="D41" s="63" t="s">
        <v>194</v>
      </c>
      <c r="E41" s="63" t="s">
        <v>153</v>
      </c>
      <c r="F41" s="13" t="str">
        <f t="shared" si="4"/>
        <v>MA_10_03_CO_IMG32_small</v>
      </c>
      <c r="G41" s="13" t="str">
        <f ca="1">IF($F41&lt;&gt;"",IF($G$4="Recurso",VLOOKUP($E41,OFFSET('Definición técnica de imagenes'!$A$1,MATCH($G$5,'Definición técnica de imagenes'!$A$1:$A$104,0)-1,1,COUNTIF('Definición técnica de imagenes'!$A$3:$A$102,$G$5),5),5,FALSE),'Definición técnica de imagenes'!$F$16),"")</f>
        <v>526 x 370 px</v>
      </c>
      <c r="H41" s="13" t="str">
        <f t="shared" ca="1" si="5"/>
        <v>MA_10_03_CO_IMG32_zoom</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600 px</v>
      </c>
      <c r="J41" s="63" t="s">
        <v>206</v>
      </c>
      <c r="K41" s="65"/>
    </row>
    <row r="42" spans="1:15" s="11" customFormat="1" ht="106.8" customHeight="1" x14ac:dyDescent="0.25">
      <c r="A42" s="12" t="str">
        <f t="shared" si="6"/>
        <v>IMG33</v>
      </c>
      <c r="B42" s="62" t="s">
        <v>193</v>
      </c>
      <c r="C42" s="20" t="str">
        <f t="shared" ref="C42:C73" si="7">IF(OR(B42&lt;&gt;"",J42&lt;&gt;""),IF($G$4="Recurso",CONCATENATE($G$4," ",$G$5),$G$4),"")</f>
        <v>Cuaderno de Estudio</v>
      </c>
      <c r="D42" s="63" t="s">
        <v>194</v>
      </c>
      <c r="E42" s="63" t="s">
        <v>153</v>
      </c>
      <c r="F42" s="13" t="str">
        <f t="shared" si="4"/>
        <v>MA_10_03_CO_IMG33_small</v>
      </c>
      <c r="G42" s="13" t="str">
        <f ca="1">IF($F42&lt;&gt;"",IF($G$4="Recurso",VLOOKUP($E42,OFFSET('Definición técnica de imagenes'!$A$1,MATCH($G$5,'Definición técnica de imagenes'!$A$1:$A$104,0)-1,1,COUNTIF('Definición técnica de imagenes'!$A$3:$A$102,$G$5),5),5,FALSE),'Definición técnica de imagenes'!$F$16),"")</f>
        <v>526 x 370 px</v>
      </c>
      <c r="H42" s="13" t="str">
        <f t="shared" ca="1" si="5"/>
        <v>MA_10_03_CO_IMG33_zoom</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800 x 600 px</v>
      </c>
      <c r="J42" s="63" t="s">
        <v>206</v>
      </c>
      <c r="K42" s="65"/>
    </row>
    <row r="43" spans="1:15" s="11" customFormat="1" ht="114.6" customHeight="1" x14ac:dyDescent="0.25">
      <c r="A43" s="12" t="str">
        <f t="shared" si="6"/>
        <v>IMG34</v>
      </c>
      <c r="B43" s="62" t="s">
        <v>193</v>
      </c>
      <c r="C43" s="20" t="str">
        <f t="shared" si="7"/>
        <v>Cuaderno de Estudio</v>
      </c>
      <c r="D43" s="63" t="s">
        <v>194</v>
      </c>
      <c r="E43" s="63" t="s">
        <v>153</v>
      </c>
      <c r="F43" s="13" t="str">
        <f t="shared" si="4"/>
        <v>MA_10_03_CO_IMG34_small</v>
      </c>
      <c r="G43" s="13" t="str">
        <f ca="1">IF($F43&lt;&gt;"",IF($G$4="Recurso",VLOOKUP($E43,OFFSET('Definición técnica de imagenes'!$A$1,MATCH($G$5,'Definición técnica de imagenes'!$A$1:$A$104,0)-1,1,COUNTIF('Definición técnica de imagenes'!$A$3:$A$102,$G$5),5),5,FALSE),'Definición técnica de imagenes'!$F$16),"")</f>
        <v>526 x 370 px</v>
      </c>
      <c r="H43" s="13" t="str">
        <f t="shared" ca="1" si="5"/>
        <v>MA_10_03_CO_IMG34_zoom</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800 x 600 px</v>
      </c>
      <c r="J43" s="63" t="s">
        <v>206</v>
      </c>
      <c r="K43" s="65"/>
    </row>
    <row r="44" spans="1:15" s="11" customFormat="1" ht="91.2" customHeight="1" x14ac:dyDescent="0.25">
      <c r="A44" s="12" t="str">
        <f t="shared" si="6"/>
        <v>IMG35</v>
      </c>
      <c r="B44" s="62" t="s">
        <v>193</v>
      </c>
      <c r="C44" s="20" t="str">
        <f t="shared" si="7"/>
        <v>Cuaderno de Estudio</v>
      </c>
      <c r="D44" s="63" t="s">
        <v>194</v>
      </c>
      <c r="E44" s="63" t="s">
        <v>153</v>
      </c>
      <c r="F44" s="13" t="str">
        <f t="shared" si="4"/>
        <v>MA_10_03_CO_IMG35_small</v>
      </c>
      <c r="G44" s="13" t="str">
        <f ca="1">IF($F44&lt;&gt;"",IF($G$4="Recurso",VLOOKUP($E44,OFFSET('Definición técnica de imagenes'!$A$1,MATCH($G$5,'Definición técnica de imagenes'!$A$1:$A$104,0)-1,1,COUNTIF('Definición técnica de imagenes'!$A$3:$A$102,$G$5),5),5,FALSE),'Definición técnica de imagenes'!$F$16),"")</f>
        <v>526 x 370 px</v>
      </c>
      <c r="H44" s="13" t="str">
        <f t="shared" ca="1" si="5"/>
        <v>MA_10_03_CO_IMG35_zoom</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800 x 600 px</v>
      </c>
      <c r="J44" s="63" t="s">
        <v>206</v>
      </c>
      <c r="K44" s="65"/>
    </row>
    <row r="45" spans="1:15" s="11" customFormat="1" ht="141" customHeight="1" x14ac:dyDescent="0.25">
      <c r="A45" s="12" t="str">
        <f t="shared" si="6"/>
        <v>IMG36</v>
      </c>
      <c r="B45" s="62" t="s">
        <v>193</v>
      </c>
      <c r="C45" s="20" t="str">
        <f t="shared" si="7"/>
        <v>Cuaderno de Estudio</v>
      </c>
      <c r="D45" s="63" t="s">
        <v>194</v>
      </c>
      <c r="E45" s="63" t="s">
        <v>153</v>
      </c>
      <c r="F45" s="13" t="str">
        <f t="shared" si="4"/>
        <v>MA_10_03_CO_IMG36_small</v>
      </c>
      <c r="G45" s="13" t="str">
        <f ca="1">IF($F45&lt;&gt;"",IF($G$4="Recurso",VLOOKUP($E45,OFFSET('Definición técnica de imagenes'!$A$1,MATCH($G$5,'Definición técnica de imagenes'!$A$1:$A$104,0)-1,1,COUNTIF('Definición técnica de imagenes'!$A$3:$A$102,$G$5),5),5,FALSE),'Definición técnica de imagenes'!$F$16),"")</f>
        <v>526 x 370 px</v>
      </c>
      <c r="H45" s="13" t="str">
        <f t="shared" ca="1" si="5"/>
        <v>MA_10_03_CO_IMG36_zoom</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800 x 600 px</v>
      </c>
      <c r="J45" s="63" t="s">
        <v>209</v>
      </c>
      <c r="K45" s="65"/>
    </row>
    <row r="46" spans="1:15" s="11" customFormat="1" ht="90.6" customHeight="1" x14ac:dyDescent="0.25">
      <c r="A46" s="12" t="str">
        <f t="shared" si="6"/>
        <v>IMG37</v>
      </c>
      <c r="B46" s="62" t="s">
        <v>193</v>
      </c>
      <c r="C46" s="20" t="str">
        <f t="shared" si="7"/>
        <v>Cuaderno de Estudio</v>
      </c>
      <c r="D46" s="63" t="s">
        <v>194</v>
      </c>
      <c r="E46" s="63" t="s">
        <v>153</v>
      </c>
      <c r="F46" s="13" t="str">
        <f t="shared" si="4"/>
        <v>MA_10_03_CO_IMG37_small</v>
      </c>
      <c r="G46" s="13" t="str">
        <f ca="1">IF($F46&lt;&gt;"",IF($G$4="Recurso",VLOOKUP($E46,OFFSET('Definición técnica de imagenes'!$A$1,MATCH($G$5,'Definición técnica de imagenes'!$A$1:$A$104,0)-1,1,COUNTIF('Definición técnica de imagenes'!$A$3:$A$102,$G$5),5),5,FALSE),'Definición técnica de imagenes'!$F$16),"")</f>
        <v>526 x 370 px</v>
      </c>
      <c r="H46" s="13" t="str">
        <f t="shared" ca="1" si="5"/>
        <v>MA_10_03_CO_IMG37_zoom</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800 x 600 px</v>
      </c>
      <c r="J46" s="63" t="s">
        <v>207</v>
      </c>
      <c r="K46" s="65"/>
    </row>
    <row r="47" spans="1:15" s="11" customFormat="1" ht="119.4" customHeight="1" x14ac:dyDescent="0.25">
      <c r="A47" s="12" t="str">
        <f t="shared" si="6"/>
        <v>IMG38</v>
      </c>
      <c r="B47" s="62" t="s">
        <v>193</v>
      </c>
      <c r="C47" s="20" t="str">
        <f t="shared" si="7"/>
        <v>Cuaderno de Estudio</v>
      </c>
      <c r="D47" s="63" t="s">
        <v>194</v>
      </c>
      <c r="E47" s="63" t="s">
        <v>153</v>
      </c>
      <c r="F47" s="13" t="str">
        <f t="shared" si="4"/>
        <v>MA_10_03_CO_IMG38_small</v>
      </c>
      <c r="G47" s="13" t="str">
        <f ca="1">IF($F47&lt;&gt;"",IF($G$4="Recurso",VLOOKUP($E47,OFFSET('Definición técnica de imagenes'!$A$1,MATCH($G$5,'Definición técnica de imagenes'!$A$1:$A$104,0)-1,1,COUNTIF('Definición técnica de imagenes'!$A$3:$A$102,$G$5),5),5,FALSE),'Definición técnica de imagenes'!$F$16),"")</f>
        <v>526 x 370 px</v>
      </c>
      <c r="H47" s="13" t="str">
        <f t="shared" ca="1" si="5"/>
        <v>MA_10_03_CO_IMG38_zoom</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800 x 600 px</v>
      </c>
      <c r="J47" s="63" t="s">
        <v>210</v>
      </c>
      <c r="K47" s="65"/>
    </row>
    <row r="48" spans="1:15" s="11" customFormat="1" ht="107.4" customHeight="1" x14ac:dyDescent="0.25">
      <c r="A48" s="12" t="str">
        <f t="shared" si="6"/>
        <v>IMG39</v>
      </c>
      <c r="B48" s="62" t="s">
        <v>193</v>
      </c>
      <c r="C48" s="20" t="str">
        <f t="shared" si="7"/>
        <v>Cuaderno de Estudio</v>
      </c>
      <c r="D48" s="63" t="s">
        <v>194</v>
      </c>
      <c r="E48" s="63" t="s">
        <v>153</v>
      </c>
      <c r="F48" s="13" t="str">
        <f t="shared" si="4"/>
        <v>MA_10_03_CO_IMG39_small</v>
      </c>
      <c r="G48" s="13" t="str">
        <f ca="1">IF($F48&lt;&gt;"",IF($G$4="Recurso",VLOOKUP($E48,OFFSET('Definición técnica de imagenes'!$A$1,MATCH($G$5,'Definición técnica de imagenes'!$A$1:$A$104,0)-1,1,COUNTIF('Definición técnica de imagenes'!$A$3:$A$102,$G$5),5),5,FALSE),'Definición técnica de imagenes'!$F$16),"")</f>
        <v>526 x 370 px</v>
      </c>
      <c r="H48" s="13" t="str">
        <f t="shared" ca="1" si="5"/>
        <v>MA_10_03_CO_IMG39_zoom</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800 x 600 px</v>
      </c>
      <c r="J48" s="63" t="s">
        <v>206</v>
      </c>
      <c r="K48" s="65"/>
    </row>
    <row r="49" spans="1:11" s="11" customFormat="1" ht="129" customHeight="1" x14ac:dyDescent="0.25">
      <c r="A49" s="12" t="str">
        <f t="shared" si="6"/>
        <v>IMG40</v>
      </c>
      <c r="B49" s="62" t="s">
        <v>193</v>
      </c>
      <c r="C49" s="20" t="str">
        <f t="shared" si="7"/>
        <v>Cuaderno de Estudio</v>
      </c>
      <c r="D49" s="63" t="s">
        <v>194</v>
      </c>
      <c r="E49" s="63" t="s">
        <v>153</v>
      </c>
      <c r="F49" s="13" t="str">
        <f t="shared" si="4"/>
        <v>MA_10_03_CO_IMG40_small</v>
      </c>
      <c r="G49" s="13" t="str">
        <f ca="1">IF($F49&lt;&gt;"",IF($G$4="Recurso",VLOOKUP($E49,OFFSET('Definición técnica de imagenes'!$A$1,MATCH($G$5,'Definición técnica de imagenes'!$A$1:$A$104,0)-1,1,COUNTIF('Definición técnica de imagenes'!$A$3:$A$102,$G$5),5),5,FALSE),'Definición técnica de imagenes'!$F$16),"")</f>
        <v>526 x 370 px</v>
      </c>
      <c r="H49" s="13" t="str">
        <f t="shared" ca="1" si="5"/>
        <v>MA_10_03_CO_IMG40_zoom</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800 x 600 px</v>
      </c>
      <c r="J49" s="63" t="s">
        <v>211</v>
      </c>
      <c r="K49" s="65"/>
    </row>
    <row r="50" spans="1:11" s="11" customFormat="1" ht="133.80000000000001" customHeight="1" x14ac:dyDescent="0.25">
      <c r="A50" s="12" t="str">
        <f t="shared" si="6"/>
        <v>IMG41</v>
      </c>
      <c r="B50" s="62" t="s">
        <v>193</v>
      </c>
      <c r="C50" s="20" t="str">
        <f t="shared" si="7"/>
        <v>Cuaderno de Estudio</v>
      </c>
      <c r="D50" s="63" t="s">
        <v>194</v>
      </c>
      <c r="E50" s="63" t="s">
        <v>153</v>
      </c>
      <c r="F50" s="13" t="str">
        <f t="shared" si="4"/>
        <v>MA_10_03_CO_IMG41_small</v>
      </c>
      <c r="G50" s="13" t="str">
        <f ca="1">IF($F50&lt;&gt;"",IF($G$4="Recurso",VLOOKUP($E50,OFFSET('Definición técnica de imagenes'!$A$1,MATCH($G$5,'Definición técnica de imagenes'!$A$1:$A$104,0)-1,1,COUNTIF('Definición técnica de imagenes'!$A$3:$A$102,$G$5),5),5,FALSE),'Definición técnica de imagenes'!$F$16),"")</f>
        <v>526 x 370 px</v>
      </c>
      <c r="H50" s="13" t="str">
        <f t="shared" ca="1" si="5"/>
        <v>MA_10_03_CO_IMG41_zoom</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800 x 600 px</v>
      </c>
      <c r="J50" s="63" t="s">
        <v>206</v>
      </c>
      <c r="K50" s="65"/>
    </row>
    <row r="51" spans="1:11" s="11" customFormat="1" ht="78.599999999999994" customHeight="1" x14ac:dyDescent="0.25">
      <c r="A51" s="12" t="str">
        <f t="shared" ref="A51:A82" si="8">IF(OR(B51&lt;&gt;"",J51&lt;&gt;""),CONCATENATE(LEFT(A50,3),IF(MID(A50,4,2)+1&lt;10,CONCATENATE("0",MID(A50,4,2)+1),MID(A50,4,2)+1)),"")</f>
        <v>IMG42</v>
      </c>
      <c r="B51" s="62" t="s">
        <v>193</v>
      </c>
      <c r="C51" s="20" t="str">
        <f t="shared" si="7"/>
        <v>Cuaderno de Estudio</v>
      </c>
      <c r="D51" s="63" t="s">
        <v>194</v>
      </c>
      <c r="E51" s="63" t="s">
        <v>153</v>
      </c>
      <c r="F51" s="13" t="str">
        <f t="shared" si="4"/>
        <v>MA_10_03_CO_IMG42_small</v>
      </c>
      <c r="G51" s="13" t="str">
        <f ca="1">IF($F51&lt;&gt;"",IF($G$4="Recurso",VLOOKUP($E51,OFFSET('Definición técnica de imagenes'!$A$1,MATCH($G$5,'Definición técnica de imagenes'!$A$1:$A$104,0)-1,1,COUNTIF('Definición técnica de imagenes'!$A$3:$A$102,$G$5),5),5,FALSE),'Definición técnica de imagenes'!$F$16),"")</f>
        <v>526 x 370 px</v>
      </c>
      <c r="H51" s="13" t="str">
        <f t="shared" ca="1" si="5"/>
        <v>MA_10_03_CO_IMG42_zoom</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800 x 600 px</v>
      </c>
      <c r="J51" s="63" t="s">
        <v>207</v>
      </c>
      <c r="K51" s="65"/>
    </row>
    <row r="52" spans="1:11" s="11" customFormat="1" ht="123" customHeight="1" x14ac:dyDescent="0.25">
      <c r="A52" s="12" t="str">
        <f t="shared" si="8"/>
        <v>IMG43</v>
      </c>
      <c r="B52" s="62" t="s">
        <v>193</v>
      </c>
      <c r="C52" s="20" t="str">
        <f t="shared" si="7"/>
        <v>Cuaderno de Estudio</v>
      </c>
      <c r="D52" s="63" t="s">
        <v>194</v>
      </c>
      <c r="E52" s="63" t="s">
        <v>153</v>
      </c>
      <c r="F52" s="13" t="str">
        <f t="shared" si="4"/>
        <v>MA_10_03_CO_IMG43_small</v>
      </c>
      <c r="G52" s="13" t="str">
        <f ca="1">IF($F52&lt;&gt;"",IF($G$4="Recurso",VLOOKUP($E52,OFFSET('Definición técnica de imagenes'!$A$1,MATCH($G$5,'Definición técnica de imagenes'!$A$1:$A$104,0)-1,1,COUNTIF('Definición técnica de imagenes'!$A$3:$A$102,$G$5),5),5,FALSE),'Definición técnica de imagenes'!$F$16),"")</f>
        <v>526 x 370 px</v>
      </c>
      <c r="H52" s="13" t="str">
        <f t="shared" ca="1" si="5"/>
        <v>MA_10_03_CO_IMG43_zoom</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800 x 600 px</v>
      </c>
      <c r="J52" s="63" t="s">
        <v>206</v>
      </c>
      <c r="K52" s="65"/>
    </row>
    <row r="53" spans="1:11" s="11" customFormat="1" ht="94.8" customHeight="1" x14ac:dyDescent="0.25">
      <c r="A53" s="12" t="str">
        <f t="shared" si="8"/>
        <v>IMG44</v>
      </c>
      <c r="B53" s="62" t="s">
        <v>193</v>
      </c>
      <c r="C53" s="20" t="str">
        <f t="shared" si="7"/>
        <v>Cuaderno de Estudio</v>
      </c>
      <c r="D53" s="63" t="s">
        <v>194</v>
      </c>
      <c r="E53" s="63" t="s">
        <v>153</v>
      </c>
      <c r="F53" s="13" t="str">
        <f t="shared" si="4"/>
        <v>MA_10_03_CO_IMG44_small</v>
      </c>
      <c r="G53" s="13" t="str">
        <f ca="1">IF($F53&lt;&gt;"",IF($G$4="Recurso",VLOOKUP($E53,OFFSET('Definición técnica de imagenes'!$A$1,MATCH($G$5,'Definición técnica de imagenes'!$A$1:$A$104,0)-1,1,COUNTIF('Definición técnica de imagenes'!$A$3:$A$102,$G$5),5),5,FALSE),'Definición técnica de imagenes'!$F$16),"")</f>
        <v>526 x 370 px</v>
      </c>
      <c r="H53" s="13" t="str">
        <f t="shared" ca="1" si="5"/>
        <v>MA_10_03_CO_IMG44_zoom</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800 x 600 px</v>
      </c>
      <c r="J53" s="63" t="s">
        <v>207</v>
      </c>
      <c r="K53" s="65"/>
    </row>
    <row r="54" spans="1:11" s="11" customFormat="1" ht="93.6" customHeight="1" x14ac:dyDescent="0.25">
      <c r="A54" s="12" t="str">
        <f t="shared" si="8"/>
        <v>IMG45</v>
      </c>
      <c r="B54" s="62" t="s">
        <v>193</v>
      </c>
      <c r="C54" s="20" t="str">
        <f t="shared" si="7"/>
        <v>Cuaderno de Estudio</v>
      </c>
      <c r="D54" s="63" t="s">
        <v>194</v>
      </c>
      <c r="E54" s="63" t="s">
        <v>153</v>
      </c>
      <c r="F54" s="13" t="str">
        <f t="shared" si="4"/>
        <v>MA_10_03_CO_IMG45_small</v>
      </c>
      <c r="G54" s="13" t="str">
        <f ca="1">IF($F54&lt;&gt;"",IF($G$4="Recurso",VLOOKUP($E54,OFFSET('Definición técnica de imagenes'!$A$1,MATCH($G$5,'Definición técnica de imagenes'!$A$1:$A$104,0)-1,1,COUNTIF('Definición técnica de imagenes'!$A$3:$A$102,$G$5),5),5,FALSE),'Definición técnica de imagenes'!$F$16),"")</f>
        <v>526 x 370 px</v>
      </c>
      <c r="H54" s="13" t="str">
        <f t="shared" ca="1" si="5"/>
        <v>MA_10_03_CO_IMG45_zoom</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800 x 600 px</v>
      </c>
      <c r="J54" s="63" t="s">
        <v>206</v>
      </c>
      <c r="K54" s="65"/>
    </row>
    <row r="55" spans="1:11" s="11" customFormat="1" ht="129.6" customHeight="1" x14ac:dyDescent="0.25">
      <c r="A55" s="12" t="str">
        <f t="shared" si="8"/>
        <v>IMG46</v>
      </c>
      <c r="B55" s="62" t="s">
        <v>193</v>
      </c>
      <c r="C55" s="20" t="str">
        <f t="shared" si="7"/>
        <v>Cuaderno de Estudio</v>
      </c>
      <c r="D55" s="63" t="s">
        <v>194</v>
      </c>
      <c r="E55" s="63" t="s">
        <v>153</v>
      </c>
      <c r="F55" s="13" t="str">
        <f t="shared" si="4"/>
        <v>MA_10_03_CO_IMG46_small</v>
      </c>
      <c r="G55" s="13" t="str">
        <f ca="1">IF($F55&lt;&gt;"",IF($G$4="Recurso",VLOOKUP($E55,OFFSET('Definición técnica de imagenes'!$A$1,MATCH($G$5,'Definición técnica de imagenes'!$A$1:$A$104,0)-1,1,COUNTIF('Definición técnica de imagenes'!$A$3:$A$102,$G$5),5),5,FALSE),'Definición técnica de imagenes'!$F$16),"")</f>
        <v>526 x 370 px</v>
      </c>
      <c r="H55" s="13" t="str">
        <f t="shared" ca="1" si="5"/>
        <v>MA_10_03_CO_IMG46_zoom</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800 x 600 px</v>
      </c>
      <c r="J55" s="63" t="s">
        <v>207</v>
      </c>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2" r:id="rId4">
          <objectPr defaultSize="0" autoPict="0" r:id="rId5">
            <anchor moveWithCells="1" sizeWithCells="1">
              <from>
                <xdr:col>10</xdr:col>
                <xdr:colOff>228600</xdr:colOff>
                <xdr:row>13</xdr:row>
                <xdr:rowOff>129540</xdr:rowOff>
              </from>
              <to>
                <xdr:col>10</xdr:col>
                <xdr:colOff>1783080</xdr:colOff>
                <xdr:row>13</xdr:row>
                <xdr:rowOff>1371600</xdr:rowOff>
              </to>
            </anchor>
          </objectPr>
        </oleObject>
      </mc:Choice>
      <mc:Fallback>
        <oleObject progId="PBrush" shapeId="2052" r:id="rId4"/>
      </mc:Fallback>
    </mc:AlternateContent>
    <mc:AlternateContent xmlns:mc="http://schemas.openxmlformats.org/markup-compatibility/2006">
      <mc:Choice Requires="x14">
        <oleObject progId="PBrush" shapeId="2053" r:id="rId6">
          <objectPr defaultSize="0" autoPict="0" r:id="rId7">
            <anchor moveWithCells="1" sizeWithCells="1">
              <from>
                <xdr:col>10</xdr:col>
                <xdr:colOff>426720</xdr:colOff>
                <xdr:row>17</xdr:row>
                <xdr:rowOff>160020</xdr:rowOff>
              </from>
              <to>
                <xdr:col>10</xdr:col>
                <xdr:colOff>1798320</xdr:colOff>
                <xdr:row>17</xdr:row>
                <xdr:rowOff>1455420</xdr:rowOff>
              </to>
            </anchor>
          </objectPr>
        </oleObject>
      </mc:Choice>
      <mc:Fallback>
        <oleObject progId="PBrush" shapeId="2053" r:id="rId6"/>
      </mc:Fallback>
    </mc:AlternateContent>
    <mc:AlternateContent xmlns:mc="http://schemas.openxmlformats.org/markup-compatibility/2006">
      <mc:Choice Requires="x14">
        <oleObject progId="PBrush" shapeId="2055" r:id="rId8">
          <objectPr defaultSize="0" autoPict="0" r:id="rId9">
            <anchor moveWithCells="1" sizeWithCells="1">
              <from>
                <xdr:col>10</xdr:col>
                <xdr:colOff>99060</xdr:colOff>
                <xdr:row>21</xdr:row>
                <xdr:rowOff>182880</xdr:rowOff>
              </from>
              <to>
                <xdr:col>15</xdr:col>
                <xdr:colOff>160020</xdr:colOff>
                <xdr:row>21</xdr:row>
                <xdr:rowOff>1242060</xdr:rowOff>
              </to>
            </anchor>
          </objectPr>
        </oleObject>
      </mc:Choice>
      <mc:Fallback>
        <oleObject progId="PBrush" shapeId="2055" r:id="rId8"/>
      </mc:Fallback>
    </mc:AlternateContent>
    <mc:AlternateContent xmlns:mc="http://schemas.openxmlformats.org/markup-compatibility/2006">
      <mc:Choice Requires="x14">
        <oleObject progId="PBrush" shapeId="2057" r:id="rId10">
          <objectPr defaultSize="0" autoPict="0" r:id="rId11">
            <anchor moveWithCells="1" sizeWithCells="1">
              <from>
                <xdr:col>10</xdr:col>
                <xdr:colOff>121920</xdr:colOff>
                <xdr:row>33</xdr:row>
                <xdr:rowOff>152400</xdr:rowOff>
              </from>
              <to>
                <xdr:col>15</xdr:col>
                <xdr:colOff>106680</xdr:colOff>
                <xdr:row>33</xdr:row>
                <xdr:rowOff>1402080</xdr:rowOff>
              </to>
            </anchor>
          </objectPr>
        </oleObject>
      </mc:Choice>
      <mc:Fallback>
        <oleObject progId="PBrush" shapeId="2057" r:id="rId10"/>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1" defaultRowHeight="15.6" x14ac:dyDescent="0.3"/>
  <cols>
    <col min="1" max="1" width="72.19921875" style="22" customWidth="1"/>
    <col min="2" max="2" width="11" style="22"/>
    <col min="3" max="3" width="13.796875" style="22" customWidth="1"/>
    <col min="4" max="4" width="11.296875" style="22" customWidth="1"/>
    <col min="5" max="7" width="11" style="22"/>
    <col min="8" max="11" width="11" style="22" hidden="1" customWidth="1"/>
    <col min="12" max="16384" width="11" style="22"/>
  </cols>
  <sheetData>
    <row r="1" spans="1:11" ht="16.2" thickBot="1" x14ac:dyDescent="0.35">
      <c r="A1" s="89" t="s">
        <v>38</v>
      </c>
      <c r="B1" s="90"/>
      <c r="C1" s="90"/>
      <c r="D1" s="90"/>
      <c r="E1" s="90"/>
      <c r="F1" s="91"/>
    </row>
    <row r="2" spans="1:11" x14ac:dyDescent="0.3">
      <c r="A2" s="30" t="s">
        <v>42</v>
      </c>
      <c r="B2" s="31"/>
      <c r="C2" s="92" t="s">
        <v>13</v>
      </c>
      <c r="D2" s="93"/>
      <c r="E2" s="94"/>
      <c r="F2" s="32"/>
    </row>
    <row r="3" spans="1:11" ht="62.4" x14ac:dyDescent="0.3">
      <c r="A3" s="33" t="s">
        <v>43</v>
      </c>
      <c r="B3" s="31"/>
      <c r="C3" s="98" t="s">
        <v>14</v>
      </c>
      <c r="D3" s="99"/>
      <c r="E3" s="100"/>
      <c r="F3" s="32"/>
      <c r="H3" s="22" t="s">
        <v>18</v>
      </c>
      <c r="I3" s="22" t="s">
        <v>19</v>
      </c>
      <c r="J3" s="22" t="s">
        <v>20</v>
      </c>
      <c r="K3" s="22" t="s">
        <v>52</v>
      </c>
    </row>
    <row r="4" spans="1:11" ht="31.2" x14ac:dyDescent="0.3">
      <c r="A4" s="30" t="s">
        <v>44</v>
      </c>
      <c r="B4" s="31"/>
      <c r="C4" s="26" t="s">
        <v>15</v>
      </c>
      <c r="D4" s="25" t="s">
        <v>16</v>
      </c>
      <c r="E4" s="29" t="s">
        <v>17</v>
      </c>
      <c r="F4" s="32"/>
      <c r="H4" s="22" t="s">
        <v>21</v>
      </c>
      <c r="I4" s="22" t="s">
        <v>25</v>
      </c>
      <c r="J4" s="22">
        <v>1</v>
      </c>
      <c r="K4" s="22">
        <v>1</v>
      </c>
    </row>
    <row r="5" spans="1:11" ht="78.599999999999994" thickBot="1" x14ac:dyDescent="0.35">
      <c r="A5" s="33" t="s">
        <v>45</v>
      </c>
      <c r="B5" s="31"/>
      <c r="C5" s="28" t="s">
        <v>35</v>
      </c>
      <c r="D5" s="101" t="str">
        <f>CONCATENATE(H21,"_",I21,"_",J21,"_CO")</f>
        <v>LE_07_04_CO</v>
      </c>
      <c r="E5" s="102"/>
      <c r="F5" s="32"/>
      <c r="H5" s="22" t="s">
        <v>22</v>
      </c>
      <c r="I5" s="22" t="s">
        <v>26</v>
      </c>
      <c r="J5" s="22">
        <v>2</v>
      </c>
      <c r="K5" s="22">
        <v>2</v>
      </c>
    </row>
    <row r="6" spans="1:11" ht="31.8" thickBot="1" x14ac:dyDescent="0.35">
      <c r="A6" s="30" t="s">
        <v>10</v>
      </c>
      <c r="B6" s="31"/>
      <c r="C6" s="31"/>
      <c r="D6" s="31"/>
      <c r="E6" s="31"/>
      <c r="F6" s="32"/>
      <c r="H6" s="22" t="s">
        <v>23</v>
      </c>
      <c r="I6" s="22" t="s">
        <v>27</v>
      </c>
      <c r="J6" s="22">
        <v>3</v>
      </c>
      <c r="K6" s="22">
        <v>3</v>
      </c>
    </row>
    <row r="7" spans="1:11" ht="47.4" thickBot="1" x14ac:dyDescent="0.35">
      <c r="A7" s="33" t="s">
        <v>11</v>
      </c>
      <c r="B7" s="31"/>
      <c r="C7" s="59" t="s">
        <v>119</v>
      </c>
      <c r="D7" s="87" t="str">
        <f>CONCATENATE("SolicitudGrafica_",D5,".xls")</f>
        <v>SolicitudGrafica_LE_07_04_CO.xls</v>
      </c>
      <c r="E7" s="87"/>
      <c r="F7" s="88"/>
      <c r="H7" s="22" t="s">
        <v>24</v>
      </c>
      <c r="I7" s="22" t="s">
        <v>28</v>
      </c>
      <c r="J7" s="22">
        <v>4</v>
      </c>
      <c r="K7" s="22">
        <v>4</v>
      </c>
    </row>
    <row r="8" spans="1:11" ht="46.8" x14ac:dyDescent="0.3">
      <c r="A8" s="33" t="s">
        <v>53</v>
      </c>
      <c r="B8" s="31"/>
      <c r="C8" s="31"/>
      <c r="D8" s="31"/>
      <c r="E8" s="31"/>
      <c r="F8" s="32"/>
      <c r="I8" s="22" t="s">
        <v>29</v>
      </c>
      <c r="J8" s="22">
        <v>5</v>
      </c>
      <c r="K8" s="22">
        <v>5</v>
      </c>
    </row>
    <row r="9" spans="1:11" ht="46.8" x14ac:dyDescent="0.3">
      <c r="A9" s="33" t="s">
        <v>12</v>
      </c>
      <c r="B9" s="31"/>
      <c r="C9" s="31"/>
      <c r="D9" s="31"/>
      <c r="E9" s="31"/>
      <c r="F9" s="32"/>
      <c r="I9" s="22" t="s">
        <v>30</v>
      </c>
      <c r="J9" s="22">
        <v>6</v>
      </c>
      <c r="K9" s="22">
        <v>6</v>
      </c>
    </row>
    <row r="10" spans="1:11" ht="31.8" thickBot="1" x14ac:dyDescent="0.35">
      <c r="A10" s="34" t="s">
        <v>36</v>
      </c>
      <c r="B10" s="35"/>
      <c r="C10" s="35"/>
      <c r="D10" s="35"/>
      <c r="E10" s="35"/>
      <c r="F10" s="36"/>
      <c r="I10" s="22" t="s">
        <v>31</v>
      </c>
      <c r="J10" s="22">
        <v>7</v>
      </c>
      <c r="K10" s="22">
        <v>7</v>
      </c>
    </row>
    <row r="11" spans="1:11" x14ac:dyDescent="0.3">
      <c r="I11" s="22" t="s">
        <v>32</v>
      </c>
      <c r="J11" s="22">
        <v>8</v>
      </c>
      <c r="K11" s="22">
        <v>8</v>
      </c>
    </row>
    <row r="12" spans="1:11" ht="16.2" thickBot="1" x14ac:dyDescent="0.35">
      <c r="I12" s="22" t="s">
        <v>37</v>
      </c>
      <c r="J12" s="22">
        <v>9</v>
      </c>
      <c r="K12" s="22">
        <v>9</v>
      </c>
    </row>
    <row r="13" spans="1:11" x14ac:dyDescent="0.3">
      <c r="A13" s="89" t="s">
        <v>41</v>
      </c>
      <c r="B13" s="90"/>
      <c r="C13" s="90"/>
      <c r="D13" s="90"/>
      <c r="E13" s="90"/>
      <c r="F13" s="91"/>
      <c r="I13" s="22" t="s">
        <v>33</v>
      </c>
      <c r="J13" s="22">
        <v>10</v>
      </c>
      <c r="K13" s="22">
        <v>10</v>
      </c>
    </row>
    <row r="14" spans="1:11" ht="16.2" thickBot="1" x14ac:dyDescent="0.35">
      <c r="A14" s="33"/>
      <c r="B14" s="31"/>
      <c r="C14" s="31"/>
      <c r="D14" s="31"/>
      <c r="E14" s="31"/>
      <c r="F14" s="32"/>
      <c r="I14" s="22" t="s">
        <v>34</v>
      </c>
      <c r="J14" s="22">
        <v>11</v>
      </c>
      <c r="K14" s="22">
        <v>11</v>
      </c>
    </row>
    <row r="15" spans="1:11" x14ac:dyDescent="0.3">
      <c r="A15" s="30" t="s">
        <v>46</v>
      </c>
      <c r="B15" s="31"/>
      <c r="C15" s="92" t="s">
        <v>49</v>
      </c>
      <c r="D15" s="93"/>
      <c r="E15" s="93"/>
      <c r="F15" s="94"/>
      <c r="J15" s="22">
        <v>12</v>
      </c>
      <c r="K15" s="22">
        <v>12</v>
      </c>
    </row>
    <row r="16" spans="1:11" ht="67.05" customHeight="1" x14ac:dyDescent="0.3">
      <c r="A16" s="33" t="s">
        <v>47</v>
      </c>
      <c r="B16" s="31"/>
      <c r="C16" s="26" t="s">
        <v>15</v>
      </c>
      <c r="D16" s="25" t="s">
        <v>16</v>
      </c>
      <c r="E16" s="25" t="s">
        <v>17</v>
      </c>
      <c r="F16" s="27" t="s">
        <v>50</v>
      </c>
      <c r="J16" s="22">
        <v>13</v>
      </c>
      <c r="K16" s="22">
        <v>13</v>
      </c>
    </row>
    <row r="17" spans="1:11" ht="32.1" customHeight="1" thickBot="1" x14ac:dyDescent="0.35">
      <c r="A17" s="30" t="s">
        <v>44</v>
      </c>
      <c r="B17" s="31"/>
      <c r="C17" s="28" t="s">
        <v>35</v>
      </c>
      <c r="D17" s="95" t="str">
        <f>CONCATENATE(H21,"_",I21,"_",J21,"_",K45)</f>
        <v>LE_07_04_REC10</v>
      </c>
      <c r="E17" s="96"/>
      <c r="F17" s="97"/>
      <c r="J17" s="22">
        <v>14</v>
      </c>
      <c r="K17" s="22">
        <v>14</v>
      </c>
    </row>
    <row r="18" spans="1:11" ht="78.599999999999994" thickBot="1" x14ac:dyDescent="0.35">
      <c r="A18" s="33" t="s">
        <v>48</v>
      </c>
      <c r="B18" s="31"/>
      <c r="C18" s="59" t="s">
        <v>120</v>
      </c>
      <c r="D18" s="87" t="str">
        <f>CONCATENATE("SolicitudGrafica_",D17,".xls")</f>
        <v>SolicitudGrafica_LE_07_04_REC10.xls</v>
      </c>
      <c r="E18" s="87"/>
      <c r="F18" s="88"/>
      <c r="J18" s="22">
        <v>15</v>
      </c>
      <c r="K18" s="22">
        <v>15</v>
      </c>
    </row>
    <row r="19" spans="1:11" x14ac:dyDescent="0.3">
      <c r="A19" s="30" t="s">
        <v>10</v>
      </c>
      <c r="B19" s="31"/>
      <c r="C19" s="31"/>
      <c r="D19" s="31"/>
      <c r="E19" s="31"/>
      <c r="F19" s="32"/>
      <c r="H19" s="22">
        <v>3</v>
      </c>
      <c r="J19" s="22">
        <v>16</v>
      </c>
      <c r="K19" s="22">
        <v>16</v>
      </c>
    </row>
    <row r="20" spans="1:11" ht="63" thickBot="1" x14ac:dyDescent="0.35">
      <c r="A20" s="34" t="s">
        <v>51</v>
      </c>
      <c r="B20" s="35"/>
      <c r="C20" s="35"/>
      <c r="D20" s="35"/>
      <c r="E20" s="35"/>
      <c r="F20" s="36"/>
      <c r="H20" s="22">
        <v>4</v>
      </c>
      <c r="I20" s="22">
        <v>5</v>
      </c>
      <c r="J20" s="22">
        <v>4</v>
      </c>
      <c r="K20" s="22">
        <v>17</v>
      </c>
    </row>
    <row r="21" spans="1:11" x14ac:dyDescent="0.3">
      <c r="H21" s="22" t="str">
        <f>IF(INDEX(H4:H7,H20)=H4,"MA",IF(INDEX(H4:H7,H20)=H5,"CN",IF(INDEX(H4:H7,H20)=H6,"CS",IF(INDEX(H4:H7,H20)=H7,"LE"))))</f>
        <v>LE</v>
      </c>
      <c r="I21" s="22" t="str">
        <f>CONCATENATE(IF((I20+2)&lt;10,"0",""),I20+2)</f>
        <v>07</v>
      </c>
      <c r="J21" s="22" t="str">
        <f>CONCATENATE(IF(J20&lt;10,"0",""),J20)</f>
        <v>04</v>
      </c>
      <c r="K21" s="22">
        <v>18</v>
      </c>
    </row>
    <row r="22" spans="1:11" x14ac:dyDescent="0.3">
      <c r="K22" s="22">
        <v>19</v>
      </c>
    </row>
    <row r="23" spans="1:11" x14ac:dyDescent="0.3">
      <c r="K23" s="22">
        <v>20</v>
      </c>
    </row>
    <row r="24" spans="1:11" x14ac:dyDescent="0.3">
      <c r="K24" s="22">
        <v>21</v>
      </c>
    </row>
    <row r="25" spans="1:11" x14ac:dyDescent="0.3">
      <c r="K25" s="22">
        <v>22</v>
      </c>
    </row>
    <row r="26" spans="1:11" x14ac:dyDescent="0.3">
      <c r="K26" s="22">
        <v>23</v>
      </c>
    </row>
    <row r="27" spans="1:11" x14ac:dyDescent="0.3">
      <c r="K27" s="22">
        <v>24</v>
      </c>
    </row>
    <row r="28" spans="1:11" x14ac:dyDescent="0.3">
      <c r="K28" s="22">
        <v>25</v>
      </c>
    </row>
    <row r="29" spans="1:11" x14ac:dyDescent="0.3">
      <c r="K29" s="22">
        <v>26</v>
      </c>
    </row>
    <row r="30" spans="1:11" x14ac:dyDescent="0.3">
      <c r="K30" s="22">
        <v>27</v>
      </c>
    </row>
    <row r="31" spans="1:11" x14ac:dyDescent="0.3">
      <c r="K31" s="22">
        <v>28</v>
      </c>
    </row>
    <row r="32" spans="1:11" x14ac:dyDescent="0.3">
      <c r="K32" s="22">
        <v>29</v>
      </c>
    </row>
    <row r="33" spans="11:11" x14ac:dyDescent="0.3">
      <c r="K33" s="22">
        <v>30</v>
      </c>
    </row>
    <row r="34" spans="11:11" x14ac:dyDescent="0.3">
      <c r="K34" s="22">
        <v>31</v>
      </c>
    </row>
    <row r="35" spans="11:11" x14ac:dyDescent="0.3">
      <c r="K35" s="22">
        <v>32</v>
      </c>
    </row>
    <row r="36" spans="11:11" x14ac:dyDescent="0.3">
      <c r="K36" s="22">
        <v>33</v>
      </c>
    </row>
    <row r="37" spans="11:11" x14ac:dyDescent="0.3">
      <c r="K37" s="22">
        <v>34</v>
      </c>
    </row>
    <row r="38" spans="11:11" x14ac:dyDescent="0.3">
      <c r="K38" s="22">
        <v>35</v>
      </c>
    </row>
    <row r="39" spans="11:11" x14ac:dyDescent="0.3">
      <c r="K39" s="22">
        <v>36</v>
      </c>
    </row>
    <row r="40" spans="11:11" x14ac:dyDescent="0.3">
      <c r="K40" s="22">
        <v>37</v>
      </c>
    </row>
    <row r="41" spans="11:11" x14ac:dyDescent="0.3">
      <c r="K41" s="22">
        <v>38</v>
      </c>
    </row>
    <row r="42" spans="11:11" x14ac:dyDescent="0.3">
      <c r="K42" s="22">
        <v>39</v>
      </c>
    </row>
    <row r="43" spans="11:11" x14ac:dyDescent="0.3">
      <c r="K43" s="22">
        <v>40</v>
      </c>
    </row>
    <row r="44" spans="11:11" x14ac:dyDescent="0.3">
      <c r="K44" s="22">
        <v>1</v>
      </c>
    </row>
    <row r="45" spans="11:11" x14ac:dyDescent="0.3">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480060</xdr:rowOff>
                  </from>
                  <to>
                    <xdr:col>2</xdr:col>
                    <xdr:colOff>1021080</xdr:colOff>
                    <xdr:row>15</xdr:row>
                    <xdr:rowOff>716280</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1013460</xdr:colOff>
                    <xdr:row>15</xdr:row>
                    <xdr:rowOff>480060</xdr:rowOff>
                  </from>
                  <to>
                    <xdr:col>3</xdr:col>
                    <xdr:colOff>830580</xdr:colOff>
                    <xdr:row>15</xdr:row>
                    <xdr:rowOff>716280</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7620</xdr:colOff>
                    <xdr:row>15</xdr:row>
                    <xdr:rowOff>480060</xdr:rowOff>
                  </from>
                  <to>
                    <xdr:col>4</xdr:col>
                    <xdr:colOff>838200</xdr:colOff>
                    <xdr:row>15</xdr:row>
                    <xdr:rowOff>716280</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7620</xdr:colOff>
                    <xdr:row>15</xdr:row>
                    <xdr:rowOff>480060</xdr:rowOff>
                  </from>
                  <to>
                    <xdr:col>5</xdr:col>
                    <xdr:colOff>838200</xdr:colOff>
                    <xdr:row>15</xdr:row>
                    <xdr:rowOff>716280</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22860</xdr:colOff>
                    <xdr:row>4</xdr:row>
                    <xdr:rowOff>7620</xdr:rowOff>
                  </from>
                  <to>
                    <xdr:col>2</xdr:col>
                    <xdr:colOff>1036320</xdr:colOff>
                    <xdr:row>4</xdr:row>
                    <xdr:rowOff>236220</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1051560</xdr:colOff>
                    <xdr:row>4</xdr:row>
                    <xdr:rowOff>7620</xdr:rowOff>
                  </from>
                  <to>
                    <xdr:col>3</xdr:col>
                    <xdr:colOff>868680</xdr:colOff>
                    <xdr:row>4</xdr:row>
                    <xdr:rowOff>236220</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15240</xdr:colOff>
                    <xdr:row>4</xdr:row>
                    <xdr:rowOff>7620</xdr:rowOff>
                  </from>
                  <to>
                    <xdr:col>5</xdr:col>
                    <xdr:colOff>7620</xdr:colOff>
                    <xdr:row>4</xdr:row>
                    <xdr:rowOff>236220</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796875" defaultRowHeight="15.6" x14ac:dyDescent="0.3"/>
  <cols>
    <col min="1" max="1" width="21" style="22" customWidth="1"/>
    <col min="2" max="2" width="24.19921875" style="22" customWidth="1"/>
    <col min="3" max="3" width="16.8984375" style="22" customWidth="1"/>
    <col min="4" max="4" width="12.69921875" style="22" customWidth="1"/>
    <col min="5" max="5" width="6.796875" style="22" customWidth="1"/>
    <col min="6" max="6" width="12.796875" style="22" customWidth="1"/>
    <col min="7" max="7" width="12.69921875" style="22" customWidth="1"/>
    <col min="8" max="8" width="24.5" style="22" customWidth="1"/>
    <col min="9" max="9" width="27.19921875" style="22" customWidth="1"/>
    <col min="10" max="10" width="44.5" style="22" customWidth="1"/>
    <col min="11" max="16384" width="10.796875" style="22"/>
  </cols>
  <sheetData>
    <row r="1" spans="1:10" x14ac:dyDescent="0.3">
      <c r="A1" s="104" t="s">
        <v>56</v>
      </c>
      <c r="B1" s="104" t="s">
        <v>149</v>
      </c>
      <c r="C1" s="104" t="s">
        <v>63</v>
      </c>
      <c r="D1" s="104" t="s">
        <v>64</v>
      </c>
      <c r="E1" s="104" t="s">
        <v>5</v>
      </c>
      <c r="F1" s="104" t="s">
        <v>65</v>
      </c>
      <c r="G1" s="104" t="s">
        <v>66</v>
      </c>
      <c r="H1" s="103" t="s">
        <v>68</v>
      </c>
      <c r="I1" s="103"/>
    </row>
    <row r="2" spans="1:10" x14ac:dyDescent="0.3">
      <c r="A2" s="104"/>
      <c r="B2" s="104"/>
      <c r="C2" s="104"/>
      <c r="D2" s="104"/>
      <c r="E2" s="104"/>
      <c r="F2" s="104"/>
      <c r="G2" s="104"/>
      <c r="H2" s="39" t="s">
        <v>65</v>
      </c>
      <c r="I2" s="39" t="s">
        <v>66</v>
      </c>
    </row>
    <row r="3" spans="1:10" s="41" customFormat="1" ht="14.7" customHeight="1" x14ac:dyDescent="0.3">
      <c r="A3" s="40" t="s">
        <v>69</v>
      </c>
      <c r="B3" s="40" t="s">
        <v>155</v>
      </c>
      <c r="C3" s="40" t="s">
        <v>70</v>
      </c>
      <c r="D3" s="40" t="s">
        <v>71</v>
      </c>
      <c r="E3" s="40" t="s">
        <v>72</v>
      </c>
      <c r="F3" s="40" t="s">
        <v>73</v>
      </c>
      <c r="G3" s="40"/>
      <c r="H3" s="40" t="s">
        <v>122</v>
      </c>
      <c r="I3" s="40"/>
    </row>
    <row r="4" spans="1:10" s="41" customFormat="1" ht="14.7" customHeight="1" x14ac:dyDescent="0.3">
      <c r="A4" s="42" t="s">
        <v>57</v>
      </c>
      <c r="B4" s="40" t="s">
        <v>155</v>
      </c>
      <c r="C4" s="42" t="s">
        <v>74</v>
      </c>
      <c r="D4" s="42" t="s">
        <v>71</v>
      </c>
      <c r="E4" s="42" t="s">
        <v>72</v>
      </c>
      <c r="F4" s="42" t="s">
        <v>75</v>
      </c>
      <c r="G4" s="42" t="s">
        <v>76</v>
      </c>
      <c r="H4" s="42" t="s">
        <v>123</v>
      </c>
      <c r="I4" s="42" t="s">
        <v>124</v>
      </c>
    </row>
    <row r="5" spans="1:10" s="41" customFormat="1" ht="14.7" customHeight="1" x14ac:dyDescent="0.3">
      <c r="A5" s="43" t="s">
        <v>77</v>
      </c>
      <c r="B5" s="40" t="s">
        <v>155</v>
      </c>
      <c r="C5" s="42" t="s">
        <v>78</v>
      </c>
      <c r="D5" s="42" t="s">
        <v>71</v>
      </c>
      <c r="E5" s="42" t="s">
        <v>72</v>
      </c>
      <c r="F5" s="42" t="s">
        <v>75</v>
      </c>
      <c r="G5" s="42" t="s">
        <v>76</v>
      </c>
      <c r="H5" s="42" t="s">
        <v>123</v>
      </c>
      <c r="I5" s="42" t="s">
        <v>124</v>
      </c>
    </row>
    <row r="6" spans="1:10" s="41" customFormat="1" ht="14.7" customHeight="1" x14ac:dyDescent="0.3">
      <c r="A6" s="42" t="s">
        <v>58</v>
      </c>
      <c r="B6" s="40" t="s">
        <v>155</v>
      </c>
      <c r="C6" s="42" t="s">
        <v>79</v>
      </c>
      <c r="D6" s="42" t="s">
        <v>71</v>
      </c>
      <c r="E6" s="42" t="s">
        <v>72</v>
      </c>
      <c r="F6" s="42" t="s">
        <v>75</v>
      </c>
      <c r="G6" s="42" t="s">
        <v>76</v>
      </c>
      <c r="H6" s="42" t="s">
        <v>123</v>
      </c>
      <c r="I6" s="42" t="s">
        <v>124</v>
      </c>
    </row>
    <row r="7" spans="1:10" s="41" customFormat="1" ht="14.7" customHeight="1" x14ac:dyDescent="0.3">
      <c r="A7" s="42" t="s">
        <v>58</v>
      </c>
      <c r="B7" s="40" t="s">
        <v>67</v>
      </c>
      <c r="C7" s="42" t="s">
        <v>79</v>
      </c>
      <c r="D7" s="42" t="s">
        <v>71</v>
      </c>
      <c r="E7" s="42" t="s">
        <v>72</v>
      </c>
      <c r="F7" s="42" t="s">
        <v>73</v>
      </c>
      <c r="G7" s="42"/>
      <c r="H7" s="42" t="s">
        <v>122</v>
      </c>
      <c r="I7" s="42"/>
    </row>
    <row r="8" spans="1:10" s="41" customFormat="1" ht="14.7" customHeight="1" x14ac:dyDescent="0.3">
      <c r="A8" s="42" t="s">
        <v>80</v>
      </c>
      <c r="B8" s="40" t="s">
        <v>155</v>
      </c>
      <c r="C8" s="42" t="s">
        <v>81</v>
      </c>
      <c r="D8" s="42" t="s">
        <v>71</v>
      </c>
      <c r="E8" s="42" t="s">
        <v>72</v>
      </c>
      <c r="F8" s="42" t="s">
        <v>75</v>
      </c>
      <c r="G8" s="42" t="s">
        <v>76</v>
      </c>
      <c r="H8" s="42" t="s">
        <v>123</v>
      </c>
      <c r="I8" s="42" t="s">
        <v>124</v>
      </c>
    </row>
    <row r="9" spans="1:10" s="41" customFormat="1" ht="14.7" customHeight="1" x14ac:dyDescent="0.3">
      <c r="A9" s="42" t="s">
        <v>82</v>
      </c>
      <c r="B9" s="40" t="s">
        <v>155</v>
      </c>
      <c r="C9" s="42" t="s">
        <v>83</v>
      </c>
      <c r="D9" s="42" t="s">
        <v>71</v>
      </c>
      <c r="E9" s="42" t="s">
        <v>72</v>
      </c>
      <c r="F9" s="42" t="s">
        <v>75</v>
      </c>
      <c r="G9" s="42" t="s">
        <v>76</v>
      </c>
      <c r="H9" s="42" t="s">
        <v>123</v>
      </c>
      <c r="I9" s="42" t="s">
        <v>124</v>
      </c>
    </row>
    <row r="10" spans="1:10" s="41" customFormat="1" ht="14.7" customHeight="1" x14ac:dyDescent="0.3">
      <c r="A10" s="42" t="s">
        <v>84</v>
      </c>
      <c r="B10" s="40" t="s">
        <v>155</v>
      </c>
      <c r="C10" s="42" t="s">
        <v>85</v>
      </c>
      <c r="D10" s="42" t="s">
        <v>71</v>
      </c>
      <c r="E10" s="42" t="s">
        <v>72</v>
      </c>
      <c r="F10" s="42" t="s">
        <v>75</v>
      </c>
      <c r="G10" s="42" t="s">
        <v>76</v>
      </c>
      <c r="H10" s="42" t="s">
        <v>123</v>
      </c>
      <c r="I10" s="42" t="s">
        <v>124</v>
      </c>
    </row>
    <row r="11" spans="1:10" s="41" customFormat="1" ht="14.7" customHeight="1" x14ac:dyDescent="0.3">
      <c r="A11" s="42" t="s">
        <v>86</v>
      </c>
      <c r="B11" s="40" t="s">
        <v>155</v>
      </c>
      <c r="C11" s="42" t="s">
        <v>87</v>
      </c>
      <c r="D11" s="42" t="s">
        <v>71</v>
      </c>
      <c r="E11" s="42" t="s">
        <v>72</v>
      </c>
      <c r="F11" s="42" t="s">
        <v>88</v>
      </c>
      <c r="G11" s="42"/>
      <c r="H11" s="42" t="s">
        <v>122</v>
      </c>
      <c r="I11" s="42"/>
    </row>
    <row r="12" spans="1:10" s="41" customFormat="1" ht="14.7" customHeight="1" x14ac:dyDescent="0.3">
      <c r="A12" s="42" t="s">
        <v>89</v>
      </c>
      <c r="B12" s="40" t="s">
        <v>155</v>
      </c>
      <c r="C12" s="69" t="s">
        <v>90</v>
      </c>
      <c r="D12" s="42" t="s">
        <v>71</v>
      </c>
      <c r="E12" s="42" t="s">
        <v>72</v>
      </c>
      <c r="F12" s="42" t="s">
        <v>75</v>
      </c>
      <c r="G12" s="42" t="s">
        <v>76</v>
      </c>
      <c r="H12" s="42" t="s">
        <v>123</v>
      </c>
      <c r="I12" s="42" t="s">
        <v>124</v>
      </c>
    </row>
    <row r="13" spans="1:10" s="41" customFormat="1" ht="14.7" customHeight="1" x14ac:dyDescent="0.3">
      <c r="A13" s="42" t="s">
        <v>91</v>
      </c>
      <c r="B13" s="40" t="s">
        <v>155</v>
      </c>
      <c r="C13" s="42" t="s">
        <v>92</v>
      </c>
      <c r="D13" s="42" t="s">
        <v>71</v>
      </c>
      <c r="E13" s="42" t="s">
        <v>72</v>
      </c>
      <c r="F13" s="42" t="s">
        <v>75</v>
      </c>
      <c r="G13" s="42" t="s">
        <v>76</v>
      </c>
      <c r="H13" s="42" t="s">
        <v>123</v>
      </c>
      <c r="I13" s="42" t="s">
        <v>124</v>
      </c>
    </row>
    <row r="14" spans="1:10" ht="14.7" customHeight="1" x14ac:dyDescent="0.3">
      <c r="A14" s="44" t="s">
        <v>94</v>
      </c>
      <c r="B14" s="44"/>
      <c r="C14" s="44" t="s">
        <v>95</v>
      </c>
      <c r="D14" s="42" t="s">
        <v>71</v>
      </c>
      <c r="E14" s="45" t="s">
        <v>72</v>
      </c>
      <c r="F14" s="45"/>
      <c r="G14" s="46" t="s">
        <v>118</v>
      </c>
      <c r="H14" s="42"/>
      <c r="I14" s="42" t="s">
        <v>122</v>
      </c>
    </row>
    <row r="15" spans="1:10" s="73" customFormat="1" ht="14.7" customHeight="1" x14ac:dyDescent="0.3">
      <c r="A15" s="71" t="s">
        <v>96</v>
      </c>
      <c r="B15" s="71"/>
      <c r="C15" s="71" t="s">
        <v>97</v>
      </c>
      <c r="D15" s="72" t="s">
        <v>98</v>
      </c>
      <c r="E15" s="71" t="s">
        <v>93</v>
      </c>
      <c r="F15" s="71" t="s">
        <v>117</v>
      </c>
      <c r="G15" s="71"/>
      <c r="H15" s="72" t="s">
        <v>122</v>
      </c>
      <c r="I15" s="71"/>
      <c r="J15" s="73" t="s">
        <v>99</v>
      </c>
    </row>
    <row r="16" spans="1:10" ht="14.7" customHeight="1" x14ac:dyDescent="0.3">
      <c r="A16" s="46" t="s">
        <v>100</v>
      </c>
      <c r="B16" s="46"/>
      <c r="C16" s="46"/>
      <c r="D16" s="43" t="s">
        <v>98</v>
      </c>
      <c r="E16" s="46" t="s">
        <v>101</v>
      </c>
      <c r="F16" s="45" t="s">
        <v>115</v>
      </c>
      <c r="G16" s="45" t="s">
        <v>116</v>
      </c>
      <c r="H16" s="46" t="s">
        <v>159</v>
      </c>
      <c r="I16" s="46" t="s">
        <v>158</v>
      </c>
      <c r="J16" s="47" t="s">
        <v>102</v>
      </c>
    </row>
    <row r="17" spans="1:10" ht="14.7" customHeight="1" x14ac:dyDescent="0.3">
      <c r="A17" s="42" t="s">
        <v>103</v>
      </c>
      <c r="B17" s="42"/>
      <c r="C17" s="42"/>
      <c r="D17" s="42" t="s">
        <v>71</v>
      </c>
      <c r="E17" s="42" t="s">
        <v>72</v>
      </c>
      <c r="F17" s="42" t="s">
        <v>156</v>
      </c>
      <c r="G17" s="42" t="s">
        <v>157</v>
      </c>
      <c r="H17" s="48" t="s">
        <v>104</v>
      </c>
      <c r="I17" s="48" t="s">
        <v>105</v>
      </c>
      <c r="J17" s="49" t="s">
        <v>106</v>
      </c>
    </row>
    <row r="18" spans="1:10" ht="14.7" customHeight="1" x14ac:dyDescent="0.3">
      <c r="A18" s="42" t="s">
        <v>184</v>
      </c>
      <c r="B18" s="42" t="s">
        <v>155</v>
      </c>
      <c r="C18" s="44" t="s">
        <v>148</v>
      </c>
      <c r="D18" s="44" t="s">
        <v>71</v>
      </c>
      <c r="E18" s="44" t="s">
        <v>93</v>
      </c>
      <c r="F18" s="44" t="s">
        <v>117</v>
      </c>
      <c r="G18" s="44"/>
      <c r="H18" s="42" t="s">
        <v>122</v>
      </c>
      <c r="I18" s="44"/>
      <c r="J18" s="49"/>
    </row>
    <row r="19" spans="1:10" ht="14.7" customHeight="1" x14ac:dyDescent="0.3">
      <c r="A19" s="42" t="s">
        <v>137</v>
      </c>
      <c r="B19" s="42" t="s">
        <v>150</v>
      </c>
      <c r="C19" s="44"/>
      <c r="D19" s="44" t="s">
        <v>71</v>
      </c>
      <c r="E19" s="44" t="s">
        <v>93</v>
      </c>
      <c r="F19" s="44" t="s">
        <v>171</v>
      </c>
      <c r="G19" s="44"/>
      <c r="H19" s="42" t="s">
        <v>122</v>
      </c>
      <c r="I19" s="44"/>
      <c r="J19" s="49"/>
    </row>
    <row r="20" spans="1:10" ht="14.7" customHeight="1" x14ac:dyDescent="0.3">
      <c r="A20" s="42" t="s">
        <v>137</v>
      </c>
      <c r="B20" s="42" t="s">
        <v>155</v>
      </c>
      <c r="C20" s="44"/>
      <c r="D20" s="44" t="s">
        <v>71</v>
      </c>
      <c r="E20" s="44" t="s">
        <v>93</v>
      </c>
      <c r="F20" s="44" t="s">
        <v>172</v>
      </c>
      <c r="G20" s="44"/>
      <c r="H20" s="42" t="s">
        <v>122</v>
      </c>
      <c r="I20" s="44"/>
      <c r="J20" s="49"/>
    </row>
    <row r="21" spans="1:10" ht="14.7" customHeight="1" x14ac:dyDescent="0.3">
      <c r="A21" s="42" t="s">
        <v>137</v>
      </c>
      <c r="B21" s="42" t="s">
        <v>163</v>
      </c>
      <c r="C21" s="44"/>
      <c r="D21" s="44" t="s">
        <v>71</v>
      </c>
      <c r="E21" s="44" t="s">
        <v>93</v>
      </c>
      <c r="F21" s="44" t="s">
        <v>173</v>
      </c>
      <c r="G21" s="44"/>
      <c r="H21" s="42" t="s">
        <v>122</v>
      </c>
      <c r="I21" s="68"/>
      <c r="J21" s="49"/>
    </row>
    <row r="22" spans="1:10" ht="14.7" customHeight="1" x14ac:dyDescent="0.3">
      <c r="A22" s="44" t="s">
        <v>132</v>
      </c>
      <c r="B22" s="44" t="s">
        <v>150</v>
      </c>
      <c r="C22" s="44" t="s">
        <v>133</v>
      </c>
      <c r="D22" s="42" t="s">
        <v>71</v>
      </c>
      <c r="E22" s="45" t="s">
        <v>93</v>
      </c>
      <c r="F22" s="46" t="s">
        <v>174</v>
      </c>
      <c r="G22" s="44"/>
      <c r="H22" s="42" t="s">
        <v>122</v>
      </c>
    </row>
    <row r="23" spans="1:10" ht="14.7" customHeight="1" x14ac:dyDescent="0.3">
      <c r="A23" s="42" t="s">
        <v>132</v>
      </c>
      <c r="B23" s="42" t="s">
        <v>155</v>
      </c>
      <c r="C23" s="44" t="s">
        <v>133</v>
      </c>
      <c r="D23" s="44" t="s">
        <v>71</v>
      </c>
      <c r="E23" s="44" t="s">
        <v>93</v>
      </c>
      <c r="F23" s="46" t="s">
        <v>175</v>
      </c>
      <c r="G23" s="46" t="s">
        <v>176</v>
      </c>
      <c r="H23" s="44" t="s">
        <v>123</v>
      </c>
      <c r="I23" s="44" t="s">
        <v>124</v>
      </c>
    </row>
    <row r="24" spans="1:10" ht="14.7" customHeight="1" x14ac:dyDescent="0.3">
      <c r="A24" s="42" t="s">
        <v>134</v>
      </c>
      <c r="B24" s="42" t="s">
        <v>155</v>
      </c>
      <c r="C24" s="44"/>
      <c r="D24" s="44" t="s">
        <v>71</v>
      </c>
      <c r="E24" s="44" t="s">
        <v>93</v>
      </c>
      <c r="F24" s="46" t="s">
        <v>175</v>
      </c>
      <c r="G24" s="46" t="s">
        <v>176</v>
      </c>
      <c r="H24" s="44"/>
      <c r="I24" s="68"/>
    </row>
    <row r="25" spans="1:10" ht="14.7" customHeight="1" x14ac:dyDescent="0.3">
      <c r="A25" s="42" t="s">
        <v>135</v>
      </c>
      <c r="B25" s="42" t="s">
        <v>150</v>
      </c>
      <c r="C25" s="44" t="s">
        <v>144</v>
      </c>
      <c r="D25" s="44" t="s">
        <v>71</v>
      </c>
      <c r="E25" s="44" t="s">
        <v>93</v>
      </c>
      <c r="F25" s="46" t="s">
        <v>174</v>
      </c>
      <c r="G25" s="46"/>
      <c r="H25" s="42" t="s">
        <v>122</v>
      </c>
    </row>
    <row r="26" spans="1:10" ht="14.7" customHeight="1" x14ac:dyDescent="0.3">
      <c r="A26" s="42" t="s">
        <v>135</v>
      </c>
      <c r="B26" s="42" t="s">
        <v>155</v>
      </c>
      <c r="C26" s="44" t="s">
        <v>144</v>
      </c>
      <c r="D26" s="44" t="s">
        <v>71</v>
      </c>
      <c r="E26" s="44" t="s">
        <v>93</v>
      </c>
      <c r="F26" s="46" t="s">
        <v>175</v>
      </c>
      <c r="G26" s="46" t="s">
        <v>176</v>
      </c>
      <c r="H26" s="44" t="s">
        <v>123</v>
      </c>
      <c r="I26" s="44" t="s">
        <v>124</v>
      </c>
    </row>
    <row r="27" spans="1:10" ht="14.7" customHeight="1" x14ac:dyDescent="0.3">
      <c r="A27" s="42" t="s">
        <v>138</v>
      </c>
      <c r="B27" s="42" t="s">
        <v>165</v>
      </c>
      <c r="C27" s="44" t="s">
        <v>133</v>
      </c>
      <c r="D27" s="44" t="s">
        <v>71</v>
      </c>
      <c r="E27" s="44" t="s">
        <v>93</v>
      </c>
      <c r="F27" s="46" t="s">
        <v>174</v>
      </c>
      <c r="G27" s="46"/>
      <c r="H27" s="42" t="s">
        <v>122</v>
      </c>
    </row>
    <row r="28" spans="1:10" ht="14.7" customHeight="1" x14ac:dyDescent="0.3">
      <c r="A28" s="42" t="s">
        <v>138</v>
      </c>
      <c r="B28" s="42" t="s">
        <v>166</v>
      </c>
      <c r="C28" s="44" t="s">
        <v>133</v>
      </c>
      <c r="D28" s="44" t="s">
        <v>71</v>
      </c>
      <c r="E28" s="44" t="s">
        <v>93</v>
      </c>
      <c r="F28" s="46" t="s">
        <v>177</v>
      </c>
      <c r="G28" s="46"/>
      <c r="H28" s="42" t="s">
        <v>164</v>
      </c>
    </row>
    <row r="29" spans="1:10" ht="14.7" customHeight="1" x14ac:dyDescent="0.3">
      <c r="A29" s="42" t="s">
        <v>138</v>
      </c>
      <c r="B29" s="42" t="s">
        <v>155</v>
      </c>
      <c r="C29" s="44" t="s">
        <v>133</v>
      </c>
      <c r="D29" s="44" t="s">
        <v>71</v>
      </c>
      <c r="E29" s="44" t="s">
        <v>93</v>
      </c>
      <c r="F29" s="46" t="s">
        <v>175</v>
      </c>
      <c r="G29" s="46" t="s">
        <v>176</v>
      </c>
      <c r="H29" s="44" t="s">
        <v>123</v>
      </c>
      <c r="I29" s="44" t="s">
        <v>124</v>
      </c>
    </row>
    <row r="30" spans="1:10" ht="14.7" customHeight="1" x14ac:dyDescent="0.3">
      <c r="A30" s="42" t="s">
        <v>139</v>
      </c>
      <c r="B30" s="42" t="s">
        <v>155</v>
      </c>
      <c r="C30" s="44" t="s">
        <v>167</v>
      </c>
      <c r="D30" s="44" t="s">
        <v>71</v>
      </c>
      <c r="E30" s="44" t="s">
        <v>93</v>
      </c>
      <c r="F30" s="44" t="s">
        <v>178</v>
      </c>
      <c r="G30" s="44"/>
      <c r="H30" s="44"/>
      <c r="I30" s="44"/>
    </row>
    <row r="31" spans="1:10" ht="14.7" customHeight="1" x14ac:dyDescent="0.3">
      <c r="A31" s="42" t="s">
        <v>140</v>
      </c>
      <c r="B31" s="42" t="s">
        <v>155</v>
      </c>
      <c r="C31" s="44" t="s">
        <v>145</v>
      </c>
      <c r="D31" s="44"/>
      <c r="E31" s="44"/>
      <c r="F31" s="44"/>
      <c r="G31" s="44"/>
      <c r="H31" s="44"/>
      <c r="I31" s="44"/>
    </row>
    <row r="32" spans="1:10" ht="14.7" customHeight="1" x14ac:dyDescent="0.3">
      <c r="A32" s="42" t="s">
        <v>141</v>
      </c>
      <c r="B32" s="42" t="s">
        <v>155</v>
      </c>
      <c r="C32" s="44"/>
      <c r="D32" s="44"/>
      <c r="E32" s="44"/>
      <c r="F32" s="44"/>
      <c r="G32" s="44"/>
      <c r="H32" s="44"/>
      <c r="I32" s="44"/>
    </row>
    <row r="33" spans="1:9" ht="14.7" customHeight="1" x14ac:dyDescent="0.3">
      <c r="A33" s="42" t="s">
        <v>136</v>
      </c>
      <c r="B33" s="42" t="s">
        <v>155</v>
      </c>
      <c r="C33" s="44"/>
      <c r="D33" s="44" t="s">
        <v>71</v>
      </c>
      <c r="E33" s="44" t="s">
        <v>93</v>
      </c>
      <c r="F33" s="44" t="s">
        <v>185</v>
      </c>
      <c r="G33" s="44"/>
      <c r="H33" s="44"/>
      <c r="I33" s="44"/>
    </row>
    <row r="34" spans="1:9" ht="14.7" customHeight="1" x14ac:dyDescent="0.3">
      <c r="A34" s="42" t="s">
        <v>142</v>
      </c>
      <c r="B34" s="42" t="s">
        <v>155</v>
      </c>
      <c r="C34" s="44" t="s">
        <v>186</v>
      </c>
      <c r="D34" s="44"/>
      <c r="E34" s="44"/>
      <c r="F34" s="44"/>
      <c r="G34" s="44"/>
      <c r="H34" s="44"/>
      <c r="I34" s="44"/>
    </row>
    <row r="35" spans="1:9" ht="14.7" customHeight="1" x14ac:dyDescent="0.3">
      <c r="A35" s="42" t="s">
        <v>95</v>
      </c>
      <c r="B35" s="42" t="s">
        <v>151</v>
      </c>
      <c r="C35" s="44" t="s">
        <v>147</v>
      </c>
      <c r="D35" s="44" t="s">
        <v>71</v>
      </c>
      <c r="E35" s="44" t="s">
        <v>93</v>
      </c>
      <c r="F35" s="44" t="s">
        <v>179</v>
      </c>
      <c r="G35" s="44" t="s">
        <v>181</v>
      </c>
      <c r="H35" s="44" t="s">
        <v>123</v>
      </c>
      <c r="I35" s="44" t="s">
        <v>124</v>
      </c>
    </row>
    <row r="36" spans="1:9" ht="14.7" customHeight="1" x14ac:dyDescent="0.3">
      <c r="A36" s="42" t="s">
        <v>95</v>
      </c>
      <c r="B36" s="42" t="s">
        <v>152</v>
      </c>
      <c r="C36" s="44" t="s">
        <v>147</v>
      </c>
      <c r="D36" s="44" t="s">
        <v>71</v>
      </c>
      <c r="E36" s="44" t="s">
        <v>93</v>
      </c>
      <c r="F36" s="44" t="s">
        <v>180</v>
      </c>
      <c r="G36" s="44" t="s">
        <v>181</v>
      </c>
      <c r="H36" s="44" t="s">
        <v>123</v>
      </c>
      <c r="I36" s="44" t="s">
        <v>124</v>
      </c>
    </row>
    <row r="37" spans="1:9" ht="14.7" customHeight="1" x14ac:dyDescent="0.3">
      <c r="A37" s="42" t="s">
        <v>143</v>
      </c>
      <c r="B37" s="42" t="s">
        <v>168</v>
      </c>
      <c r="C37" s="44" t="s">
        <v>170</v>
      </c>
      <c r="D37" s="44" t="s">
        <v>71</v>
      </c>
      <c r="E37" s="44" t="s">
        <v>93</v>
      </c>
      <c r="F37" s="44" t="s">
        <v>182</v>
      </c>
      <c r="G37" s="44"/>
      <c r="H37" s="44"/>
      <c r="I37" s="44"/>
    </row>
    <row r="38" spans="1:9" ht="14.7" customHeight="1" x14ac:dyDescent="0.3">
      <c r="A38" s="42" t="s">
        <v>143</v>
      </c>
      <c r="B38" s="42" t="s">
        <v>169</v>
      </c>
      <c r="C38" s="44" t="s">
        <v>170</v>
      </c>
      <c r="D38" s="44" t="s">
        <v>71</v>
      </c>
      <c r="E38" s="44" t="s">
        <v>93</v>
      </c>
      <c r="F38" s="44" t="s">
        <v>183</v>
      </c>
      <c r="G38" s="44"/>
      <c r="H38" s="44"/>
      <c r="I38" s="44"/>
    </row>
    <row r="40" spans="1:9" x14ac:dyDescent="0.3">
      <c r="A40" s="50" t="s">
        <v>107</v>
      </c>
      <c r="B40" s="50"/>
    </row>
    <row r="41" spans="1:9" x14ac:dyDescent="0.3">
      <c r="A41" s="51" t="s">
        <v>108</v>
      </c>
      <c r="B41" s="51"/>
      <c r="C41" s="52" t="s">
        <v>125</v>
      </c>
      <c r="D41" s="53" t="s">
        <v>22</v>
      </c>
      <c r="E41" s="52"/>
      <c r="F41" s="52"/>
    </row>
    <row r="42" spans="1:9" x14ac:dyDescent="0.3">
      <c r="A42" s="54" t="s">
        <v>109</v>
      </c>
      <c r="B42" s="54"/>
      <c r="C42" s="60" t="s">
        <v>126</v>
      </c>
      <c r="D42" s="56" t="s">
        <v>146</v>
      </c>
      <c r="E42" s="55"/>
      <c r="F42" s="55"/>
    </row>
    <row r="43" spans="1:9" x14ac:dyDescent="0.3">
      <c r="A43" s="54" t="s">
        <v>110</v>
      </c>
      <c r="B43" s="54"/>
      <c r="C43" s="60" t="s">
        <v>127</v>
      </c>
      <c r="D43" s="56" t="s">
        <v>128</v>
      </c>
      <c r="E43" s="55"/>
      <c r="F43" s="55"/>
    </row>
    <row r="44" spans="1:9" ht="31.2" x14ac:dyDescent="0.3">
      <c r="A44" s="54" t="s">
        <v>111</v>
      </c>
      <c r="B44" s="54"/>
      <c r="C44" s="55" t="s">
        <v>129</v>
      </c>
      <c r="D44" s="56" t="s">
        <v>161</v>
      </c>
      <c r="E44" s="55"/>
      <c r="F44" s="55"/>
    </row>
    <row r="45" spans="1:9" x14ac:dyDescent="0.3">
      <c r="A45" s="54" t="s">
        <v>112</v>
      </c>
      <c r="B45" s="54"/>
      <c r="C45" s="55" t="s">
        <v>130</v>
      </c>
      <c r="D45" s="56" t="s">
        <v>131</v>
      </c>
      <c r="E45" s="55"/>
      <c r="F45" s="55"/>
    </row>
    <row r="46" spans="1:9" ht="46.8" x14ac:dyDescent="0.3">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AdrianaMa</cp:lastModifiedBy>
  <dcterms:created xsi:type="dcterms:W3CDTF">2014-07-01T23:43:25Z</dcterms:created>
  <dcterms:modified xsi:type="dcterms:W3CDTF">2016-05-21T01:31:15Z</dcterms:modified>
</cp:coreProperties>
</file>